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5521" windowWidth="12045" windowHeight="9840" tabRatio="842" firstSheet="1" activeTab="4"/>
  </bookViews>
  <sheets>
    <sheet name="0000000" sheetId="1" state="veryHidden" r:id="rId1"/>
    <sheet name="2019年政府性基金收支执行情况表" sheetId="2" r:id="rId2"/>
    <sheet name="2019年政府性基金支出明细表" sheetId="3" r:id="rId3"/>
    <sheet name="2019年政府性基金预算支出执行表" sheetId="4" r:id="rId4"/>
    <sheet name="2019年政府性基金转移支付支出执行分项目表" sheetId="5" r:id="rId5"/>
    <sheet name="2019年政府性基金收支平衡表" sheetId="6" r:id="rId6"/>
    <sheet name="2020年政府性基金收支预期（预算）表" sheetId="7" r:id="rId7"/>
    <sheet name="2020年政府性基金支出明细表" sheetId="8" r:id="rId8"/>
    <sheet name="2020年政府性基金转移支付支出预算表" sheetId="9" r:id="rId9"/>
    <sheet name="2020年政府性基金转移支付支出预算分项目表" sheetId="10" r:id="rId10"/>
    <sheet name="2020年政府性基金收支平衡表" sheetId="11" r:id="rId11"/>
    <sheet name="2019年地方政府专项债务限额和余额表" sheetId="12" r:id="rId12"/>
    <sheet name="2020年滨江区政府专项债务情况表" sheetId="13" r:id="rId13"/>
  </sheets>
  <definedNames>
    <definedName name="_xlnm.Print_Area" localSheetId="1">'2019年政府性基金收支执行情况表'!$A$1:$E$25</definedName>
    <definedName name="_xlnm.Print_Area" localSheetId="6">'2020年政府性基金收支预期（预算）表'!$A$1:$C$25</definedName>
  </definedNames>
  <calcPr fullCalcOnLoad="1"/>
</workbook>
</file>

<file path=xl/sharedStrings.xml><?xml version="1.0" encoding="utf-8"?>
<sst xmlns="http://schemas.openxmlformats.org/spreadsheetml/2006/main" count="227" uniqueCount="137">
  <si>
    <t>单位：万元</t>
  </si>
  <si>
    <t>项  目</t>
  </si>
  <si>
    <t>1、区级政府性基金支出</t>
  </si>
  <si>
    <t>一、政府性基金收入</t>
  </si>
  <si>
    <t>其中：国有土地使用权出让收入</t>
  </si>
  <si>
    <t xml:space="preserve">      彩票公益金收入</t>
  </si>
  <si>
    <t xml:space="preserve">      其他政府性基金收入</t>
  </si>
  <si>
    <t xml:space="preserve">      其他政府性基金支出</t>
  </si>
  <si>
    <t xml:space="preserve">      污水处理费收入</t>
  </si>
  <si>
    <t xml:space="preserve">      污水处理费收入安排的支出</t>
  </si>
  <si>
    <t>单位：万元</t>
  </si>
  <si>
    <t>项   目</t>
  </si>
  <si>
    <t>金额</t>
  </si>
  <si>
    <t>收    入</t>
  </si>
  <si>
    <t>支    出</t>
  </si>
  <si>
    <t>其中：政府性基金收入</t>
  </si>
  <si>
    <t xml:space="preserve">     省市补助（转移支付）</t>
  </si>
  <si>
    <t xml:space="preserve">      省市补助（转移支付）支出</t>
  </si>
  <si>
    <t>其中：专项结转</t>
  </si>
  <si>
    <t xml:space="preserve">      净结余</t>
  </si>
  <si>
    <t>合  计</t>
  </si>
  <si>
    <t>单位：万元</t>
  </si>
  <si>
    <t xml:space="preserve">     专项债券收入</t>
  </si>
  <si>
    <t xml:space="preserve">      专项债券支出</t>
  </si>
  <si>
    <t>科目名称</t>
  </si>
  <si>
    <t>支出数</t>
  </si>
  <si>
    <t>城乡社区支出</t>
  </si>
  <si>
    <t xml:space="preserve">      城市基础设施配套费收入</t>
  </si>
  <si>
    <t xml:space="preserve">      城市基础设施配套费收入安排的支出</t>
  </si>
  <si>
    <t xml:space="preserve">        污水处理设施建设和运营</t>
  </si>
  <si>
    <t>其他支出</t>
  </si>
  <si>
    <t xml:space="preserve">    其他政府性基金及对应专项债务收入安排的支出</t>
  </si>
  <si>
    <t xml:space="preserve">    彩票公益金及对应专项债务收入安排的支出</t>
  </si>
  <si>
    <t xml:space="preserve">        用于社会福利的彩票公益金支出</t>
  </si>
  <si>
    <t xml:space="preserve">        用于体育事业的彩票公益金支出</t>
  </si>
  <si>
    <t xml:space="preserve">        用于残疾人事业的彩票公益金支出</t>
  </si>
  <si>
    <t>合计</t>
  </si>
  <si>
    <t>其中：省市专款支出数</t>
  </si>
  <si>
    <t>附表十一</t>
  </si>
  <si>
    <t>附表十二</t>
  </si>
  <si>
    <t>附表十三</t>
  </si>
  <si>
    <t>附表十四</t>
  </si>
  <si>
    <t>附表十五</t>
  </si>
  <si>
    <t>附表十六</t>
  </si>
  <si>
    <t>上年结转</t>
  </si>
  <si>
    <t>本年结转</t>
  </si>
  <si>
    <t>其中：国有土地使用权出让收入及对应专项债务收入安排的支出</t>
  </si>
  <si>
    <t xml:space="preserve">      污水处理费收入安排的支出</t>
  </si>
  <si>
    <t>2、政府债券安排的支出</t>
  </si>
  <si>
    <t>3、省市基金专款补助支出</t>
  </si>
  <si>
    <t>其中：国有土地使用权出让收入安排的支出</t>
  </si>
  <si>
    <t>债务发行费支出</t>
  </si>
  <si>
    <t xml:space="preserve">    污水处理费及对应专项债务收入安排的支出</t>
  </si>
  <si>
    <t>其中：区级政府性基金支出</t>
  </si>
  <si>
    <t xml:space="preserve">    地方政府专项债务发行费用支出</t>
  </si>
  <si>
    <t xml:space="preserve">      彩票公益金安排的支出</t>
  </si>
  <si>
    <t xml:space="preserve">      彩票公益金安排的支出</t>
  </si>
  <si>
    <t>其中：政府性基金支出</t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</si>
  <si>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年调整预期（预算）数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</si>
  <si>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年实绩数</t>
    </r>
  </si>
  <si>
    <r>
      <t>201</t>
    </r>
    <r>
      <rPr>
        <sz val="12"/>
        <rFont val="宋体"/>
        <family val="0"/>
      </rPr>
      <t>8</t>
    </r>
    <r>
      <rPr>
        <sz val="12"/>
        <rFont val="宋体"/>
        <family val="0"/>
      </rPr>
      <t>年实绩数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</si>
  <si>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年预期（预算）数</t>
    </r>
  </si>
  <si>
    <r>
      <t>201</t>
    </r>
    <r>
      <rPr>
        <sz val="12"/>
        <rFont val="宋体"/>
        <family val="0"/>
      </rPr>
      <t>9</t>
    </r>
    <r>
      <rPr>
        <sz val="12"/>
        <rFont val="宋体"/>
        <family val="0"/>
      </rPr>
      <t>年实绩数</t>
    </r>
  </si>
  <si>
    <t>2、省市基金专款补助收入</t>
  </si>
  <si>
    <t>3、政府专项债券收入</t>
  </si>
  <si>
    <t>1、区级政府性基金收入</t>
  </si>
  <si>
    <t>二、调入资金</t>
  </si>
  <si>
    <t>三、政府性基金支出</t>
  </si>
  <si>
    <t>调入资金</t>
  </si>
  <si>
    <t xml:space="preserve">    城市基础设施配套费安排的支出</t>
  </si>
  <si>
    <t xml:space="preserve">        其他城市基础设施配套费安排的支出</t>
  </si>
  <si>
    <t xml:space="preserve">        其他政府性基金安排的支出</t>
  </si>
  <si>
    <t>债务付息支出</t>
  </si>
  <si>
    <t xml:space="preserve">    地方政府专项债务付息支出</t>
  </si>
  <si>
    <t xml:space="preserve">        国有土地使用权出让金债务付息支出</t>
  </si>
  <si>
    <t xml:space="preserve">        棚户区改造专项债券付息支出</t>
  </si>
  <si>
    <t xml:space="preserve">        棚户区改造专项债务发行费用支出</t>
  </si>
  <si>
    <t xml:space="preserve">        土地开发支出</t>
  </si>
  <si>
    <t xml:space="preserve">    棚户区改造专项债券收入安排的支出</t>
  </si>
  <si>
    <t xml:space="preserve">        其他棚户区改造专项债券收入安排的支出</t>
  </si>
  <si>
    <t xml:space="preserve">    国有土地使用权出让收入安排的支出</t>
  </si>
  <si>
    <t>2019年滨江区政府性基金预算收支执行情况表</t>
  </si>
  <si>
    <t>一、政府性基金预算收入</t>
  </si>
  <si>
    <t>三、政府性基金预算支出</t>
  </si>
  <si>
    <r>
      <t>2019</t>
    </r>
    <r>
      <rPr>
        <sz val="18"/>
        <rFont val="宋体"/>
        <family val="0"/>
      </rPr>
      <t>年滨江区政府性基金预算收支平衡表</t>
    </r>
  </si>
  <si>
    <r>
      <t>2020</t>
    </r>
    <r>
      <rPr>
        <sz val="18"/>
        <rFont val="宋体"/>
        <family val="0"/>
      </rPr>
      <t>年滨江区政府性基金预算收支预期（预算）表</t>
    </r>
  </si>
  <si>
    <r>
      <t>2020</t>
    </r>
    <r>
      <rPr>
        <sz val="18"/>
        <rFont val="宋体"/>
        <family val="0"/>
      </rPr>
      <t>年滨江区政府性基金预算收支平衡表</t>
    </r>
  </si>
  <si>
    <r>
      <t>2020</t>
    </r>
    <r>
      <rPr>
        <sz val="18"/>
        <rFont val="宋体"/>
        <family val="0"/>
      </rPr>
      <t>年政府性基金预算支出明细表</t>
    </r>
  </si>
  <si>
    <t>2019年政府性基金预算支出明细表</t>
  </si>
  <si>
    <t>实绩数</t>
  </si>
  <si>
    <t xml:space="preserve">        城市建设支出</t>
  </si>
  <si>
    <t xml:space="preserve">        其他国有土地使用权出让收入安排的支出</t>
  </si>
  <si>
    <t xml:space="preserve">    污水处理费安排的支出</t>
  </si>
  <si>
    <t xml:space="preserve">    彩票公益金安排的支出</t>
  </si>
  <si>
    <t xml:space="preserve">        棚户区改造专项债券发行费用支出</t>
  </si>
  <si>
    <t>为调整预算%</t>
  </si>
  <si>
    <t>单位：亿元</t>
  </si>
  <si>
    <t>地区</t>
  </si>
  <si>
    <t>限额</t>
  </si>
  <si>
    <t>余额</t>
  </si>
  <si>
    <t>滨江区</t>
  </si>
  <si>
    <t>2019年地方政府专项债务限额和余额表</t>
  </si>
  <si>
    <t>项目</t>
  </si>
  <si>
    <t>预算数</t>
  </si>
  <si>
    <t>执行数</t>
  </si>
  <si>
    <t>尚未下达</t>
  </si>
  <si>
    <t>2020年滨江区政府专项债务情况表</t>
  </si>
  <si>
    <t>一、2018年末地方政府专项债务余额实际数</t>
  </si>
  <si>
    <t>二、2019年末地方政府专项债务余额限额</t>
  </si>
  <si>
    <t>三、2019年地方政府专项债务发行额</t>
  </si>
  <si>
    <t xml:space="preserve">    2019年地方政府专项债券发行额</t>
  </si>
  <si>
    <t>四、2019年地方政府专项债务还本额</t>
  </si>
  <si>
    <t>五、2019年末地方政府专项债务余额执行数</t>
  </si>
  <si>
    <t xml:space="preserve">六、2020年末地方政府专项债务新增限额 </t>
  </si>
  <si>
    <t xml:space="preserve">七、2020年末地方政府专项债务余额限额 </t>
  </si>
  <si>
    <t>2020年政府性基金转移支付支出预算表</t>
  </si>
  <si>
    <r>
      <t xml:space="preserve">212 </t>
    </r>
    <r>
      <rPr>
        <sz val="12"/>
        <rFont val="宋体"/>
        <family val="0"/>
      </rPr>
      <t>城乡社区支出</t>
    </r>
  </si>
  <si>
    <t xml:space="preserve">    21208 国有土地使用权出让收入安排的支出</t>
  </si>
  <si>
    <t xml:space="preserve">        2120803 城市建设支出</t>
  </si>
  <si>
    <t xml:space="preserve">        2120899 其他国有土地使用权出让收入安排的支出</t>
  </si>
  <si>
    <r>
      <t>2</t>
    </r>
    <r>
      <rPr>
        <sz val="12"/>
        <rFont val="宋体"/>
        <family val="0"/>
      </rPr>
      <t xml:space="preserve">29 </t>
    </r>
    <r>
      <rPr>
        <sz val="12"/>
        <rFont val="宋体"/>
        <family val="0"/>
      </rPr>
      <t>其他支出</t>
    </r>
  </si>
  <si>
    <t xml:space="preserve">    22960 彩票公益金安排的支出</t>
  </si>
  <si>
    <r>
      <t xml:space="preserve">       </t>
    </r>
    <r>
      <rPr>
        <sz val="12"/>
        <rFont val="宋体"/>
        <family val="0"/>
      </rPr>
      <t>2296002</t>
    </r>
    <r>
      <rPr>
        <sz val="12"/>
        <rFont val="宋体"/>
        <family val="0"/>
      </rPr>
      <t xml:space="preserve"> 用于社会福利的彩票公益金支出</t>
    </r>
  </si>
  <si>
    <r>
      <t xml:space="preserve">       </t>
    </r>
    <r>
      <rPr>
        <sz val="12"/>
        <rFont val="宋体"/>
        <family val="0"/>
      </rPr>
      <t>2296003</t>
    </r>
    <r>
      <rPr>
        <sz val="12"/>
        <rFont val="宋体"/>
        <family val="0"/>
      </rPr>
      <t xml:space="preserve"> 用于体育事业的彩票公益金支出</t>
    </r>
  </si>
  <si>
    <r>
      <t xml:space="preserve">       </t>
    </r>
    <r>
      <rPr>
        <sz val="12"/>
        <rFont val="宋体"/>
        <family val="0"/>
      </rPr>
      <t>2296006</t>
    </r>
    <r>
      <rPr>
        <sz val="12"/>
        <rFont val="宋体"/>
        <family val="0"/>
      </rPr>
      <t xml:space="preserve"> 用于残疾人事业的彩票公益金支出</t>
    </r>
  </si>
  <si>
    <t>预算数</t>
  </si>
  <si>
    <t>2020年政府性基金转移支付支出预算分项目表</t>
  </si>
  <si>
    <t>彩票公益金安排的支出</t>
  </si>
  <si>
    <r>
      <t>2</t>
    </r>
    <r>
      <rPr>
        <sz val="12"/>
        <rFont val="宋体"/>
        <family val="0"/>
      </rPr>
      <t>019年执行数</t>
    </r>
  </si>
  <si>
    <t>2019年政府性基金预算支出执行表</t>
  </si>
  <si>
    <t>预算数为上年执行数的％</t>
  </si>
  <si>
    <r>
      <t>2019</t>
    </r>
    <r>
      <rPr>
        <sz val="18"/>
        <rFont val="宋体"/>
        <family val="0"/>
      </rPr>
      <t>年政府性基金转移支付支出执行分项目表</t>
    </r>
  </si>
  <si>
    <t>执行数</t>
  </si>
  <si>
    <r>
      <t>附表十二-</t>
    </r>
    <r>
      <rPr>
        <sz val="12"/>
        <rFont val="宋体"/>
        <family val="0"/>
      </rPr>
      <t>1</t>
    </r>
  </si>
  <si>
    <r>
      <t>附表十二-</t>
    </r>
    <r>
      <rPr>
        <sz val="12"/>
        <rFont val="宋体"/>
        <family val="0"/>
      </rPr>
      <t>2</t>
    </r>
  </si>
  <si>
    <r>
      <t>附表十五-</t>
    </r>
    <r>
      <rPr>
        <sz val="12"/>
        <rFont val="宋体"/>
        <family val="0"/>
      </rPr>
      <t>1</t>
    </r>
  </si>
  <si>
    <r>
      <t>附表十五-</t>
    </r>
    <r>
      <rPr>
        <sz val="12"/>
        <rFont val="宋体"/>
        <family val="0"/>
      </rPr>
      <t>2</t>
    </r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</si>
</sst>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.0_ "/>
    <numFmt numFmtId="186" formatCode="0.00_);[Red]\(0.00\)"/>
    <numFmt numFmtId="187" formatCode="0.00_ "/>
    <numFmt numFmtId="188" formatCode="0_ "/>
    <numFmt numFmtId="189" formatCode="#,##0.00_ "/>
    <numFmt numFmtId="190" formatCode="#,##0.000_ "/>
    <numFmt numFmtId="191" formatCode="#,##0.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%"/>
    <numFmt numFmtId="197" formatCode="0_);[Red]\(0\)"/>
    <numFmt numFmtId="198" formatCode="0_ ;[Red]\-0\ "/>
    <numFmt numFmtId="199" formatCode="#,##0;\-#,##0;&quot;-&quot;"/>
    <numFmt numFmtId="200" formatCode="#,##0;\(#,##0\)"/>
    <numFmt numFmtId="201" formatCode="_-&quot;$&quot;* #,##0_-;\-&quot;$&quot;* #,##0_-;_-&quot;$&quot;* &quot;-&quot;_-;_-@_-"/>
    <numFmt numFmtId="202" formatCode="_(&quot;$&quot;* #,##0.00_);_(&quot;$&quot;* \(#,##0.00\);_(&quot;$&quot;* &quot;-&quot;??_);_(@_)"/>
    <numFmt numFmtId="203" formatCode="\$#,##0.00;\(\$#,##0.00\)"/>
    <numFmt numFmtId="204" formatCode="\$#,##0;\(\$#,##0\)"/>
    <numFmt numFmtId="205" formatCode="_-* #,##0_$_-;\-* #,##0_$_-;_-* &quot;-&quot;_$_-;_-@_-"/>
    <numFmt numFmtId="206" formatCode="_-* #,##0.00_$_-;\-* #,##0.00_$_-;_-* &quot;-&quot;??_$_-;_-@_-"/>
    <numFmt numFmtId="207" formatCode="_-* #,##0&quot;$&quot;_-;\-* #,##0&quot;$&quot;_-;_-* &quot;-&quot;&quot;$&quot;_-;_-@_-"/>
    <numFmt numFmtId="208" formatCode="_-* #,##0.00&quot;$&quot;_-;\-* #,##0.00&quot;$&quot;_-;_-* &quot;-&quot;??&quot;$&quot;_-;_-@_-"/>
    <numFmt numFmtId="209" formatCode="0.0"/>
    <numFmt numFmtId="210" formatCode="#,##0_);[Red]\(#,##0\)"/>
  </numFmts>
  <fonts count="46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8"/>
      <name val="宋体"/>
      <family val="0"/>
    </font>
    <font>
      <sz val="9"/>
      <name val="Tahoma"/>
      <family val="2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1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8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97" fontId="0" fillId="0" borderId="0" xfId="0" applyNumberFormat="1" applyFont="1" applyAlignment="1">
      <alignment horizontal="right"/>
    </xf>
    <xf numFmtId="197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97" fontId="0" fillId="0" borderId="0" xfId="0" applyNumberFormat="1" applyFont="1" applyAlignment="1">
      <alignment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86" fontId="0" fillId="0" borderId="10" xfId="76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/>
    </xf>
    <xf numFmtId="197" fontId="0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97" fontId="0" fillId="0" borderId="1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97" fontId="0" fillId="0" borderId="10" xfId="0" applyNumberFormat="1" applyFont="1" applyBorder="1" applyAlignment="1">
      <alignment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0" xfId="76" applyNumberFormat="1" applyFont="1" applyBorder="1" applyAlignment="1" applyProtection="1">
      <alignment horizontal="center" vertical="center" wrapText="1"/>
      <protection locked="0"/>
    </xf>
    <xf numFmtId="186" fontId="0" fillId="0" borderId="10" xfId="0" applyNumberFormat="1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197" fontId="0" fillId="0" borderId="10" xfId="0" applyNumberFormat="1" applyFont="1" applyFill="1" applyBorder="1" applyAlignment="1">
      <alignment vertical="center"/>
    </xf>
    <xf numFmtId="188" fontId="0" fillId="0" borderId="10" xfId="0" applyNumberFormat="1" applyFont="1" applyBorder="1" applyAlignment="1">
      <alignment horizontal="right" vertical="center"/>
    </xf>
    <xf numFmtId="188" fontId="0" fillId="33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18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88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88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185" fontId="0" fillId="0" borderId="10" xfId="0" applyNumberForma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88" fontId="0" fillId="0" borderId="10" xfId="0" applyNumberFormat="1" applyBorder="1" applyAlignment="1">
      <alignment vertical="center"/>
    </xf>
    <xf numFmtId="188" fontId="0" fillId="0" borderId="10" xfId="0" applyNumberFormat="1" applyFont="1" applyBorder="1" applyAlignment="1">
      <alignment horizontal="right" vertical="center"/>
    </xf>
    <xf numFmtId="185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0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2" xfId="51"/>
    <cellStyle name="常规 3 3" xfId="52"/>
    <cellStyle name="常规 3 4" xfId="53"/>
    <cellStyle name="常规 3 5" xfId="54"/>
    <cellStyle name="常规 3 6" xfId="55"/>
    <cellStyle name="常规 3 7" xfId="56"/>
    <cellStyle name="常规 4" xfId="57"/>
    <cellStyle name="常规 4 2" xfId="58"/>
    <cellStyle name="常规 4 3" xfId="59"/>
    <cellStyle name="常规 4 4" xfId="60"/>
    <cellStyle name="常规 4 5" xfId="61"/>
    <cellStyle name="常规 4 6" xfId="62"/>
    <cellStyle name="常规 5" xfId="63"/>
    <cellStyle name="常规 5 2" xfId="64"/>
    <cellStyle name="常规 5 3" xfId="65"/>
    <cellStyle name="常规 5 4" xfId="66"/>
    <cellStyle name="常规 5 5" xfId="67"/>
    <cellStyle name="常规 5 6" xfId="68"/>
    <cellStyle name="常规 6" xfId="69"/>
    <cellStyle name="常规 6 2" xfId="70"/>
    <cellStyle name="常规 6 3" xfId="71"/>
    <cellStyle name="常规 6 4" xfId="72"/>
    <cellStyle name="常规 6 5" xfId="73"/>
    <cellStyle name="常规 6 6" xfId="74"/>
    <cellStyle name="常规 60" xfId="75"/>
    <cellStyle name="常规_Sheet1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千位分隔 2" xfId="88"/>
    <cellStyle name="Comma [0]" xfId="89"/>
    <cellStyle name="强调文字颜色 1" xfId="90"/>
    <cellStyle name="强调文字颜色 2" xfId="91"/>
    <cellStyle name="强调文字颜色 3" xfId="92"/>
    <cellStyle name="强调文字颜色 4" xfId="93"/>
    <cellStyle name="强调文字颜色 5" xfId="94"/>
    <cellStyle name="强调文字颜色 6" xfId="95"/>
    <cellStyle name="适中" xfId="96"/>
    <cellStyle name="输出" xfId="97"/>
    <cellStyle name="输入" xfId="98"/>
    <cellStyle name="Followed Hyperlink" xfId="99"/>
    <cellStyle name="注释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7.50390625" style="0" customWidth="1"/>
    <col min="2" max="2" width="17.00390625" style="0" customWidth="1"/>
    <col min="3" max="3" width="18.75390625" style="0" customWidth="1"/>
    <col min="4" max="4" width="13.50390625" style="0" customWidth="1"/>
  </cols>
  <sheetData>
    <row r="1" spans="1:2" ht="23.25" customHeight="1">
      <c r="A1" s="71" t="s">
        <v>136</v>
      </c>
      <c r="B1" s="24"/>
    </row>
    <row r="2" spans="1:4" ht="22.5">
      <c r="A2" s="74" t="s">
        <v>126</v>
      </c>
      <c r="B2" s="72"/>
      <c r="C2" s="72"/>
      <c r="D2" s="72"/>
    </row>
    <row r="3" ht="23.25" customHeight="1">
      <c r="C3" s="20" t="s">
        <v>21</v>
      </c>
    </row>
    <row r="4" spans="1:4" ht="33.75" customHeight="1">
      <c r="A4" s="21" t="s">
        <v>24</v>
      </c>
      <c r="B4" s="59" t="s">
        <v>128</v>
      </c>
      <c r="C4" s="65" t="s">
        <v>125</v>
      </c>
      <c r="D4" s="65" t="s">
        <v>130</v>
      </c>
    </row>
    <row r="5" spans="1:4" ht="30" customHeight="1">
      <c r="A5" s="16" t="s">
        <v>26</v>
      </c>
      <c r="B5" s="66"/>
      <c r="C5" s="42">
        <v>132</v>
      </c>
      <c r="D5" s="68"/>
    </row>
    <row r="6" spans="1:4" ht="30" customHeight="1">
      <c r="A6" s="16" t="s">
        <v>127</v>
      </c>
      <c r="B6" s="66">
        <v>810</v>
      </c>
      <c r="C6" s="42">
        <v>1361</v>
      </c>
      <c r="D6" s="68">
        <v>168</v>
      </c>
    </row>
    <row r="7" spans="1:4" ht="30" customHeight="1">
      <c r="A7" s="26" t="s">
        <v>36</v>
      </c>
      <c r="B7" s="67">
        <v>810</v>
      </c>
      <c r="C7" s="42">
        <v>1493</v>
      </c>
      <c r="D7" s="68">
        <v>184.3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G13" sqref="G13"/>
    </sheetView>
  </sheetViews>
  <sheetFormatPr defaultColWidth="9.00390625" defaultRowHeight="14.25"/>
  <cols>
    <col min="1" max="1" width="32.125" style="0" customWidth="1"/>
    <col min="2" max="2" width="17.875" style="0" customWidth="1"/>
    <col min="3" max="3" width="31.875" style="0" customWidth="1"/>
    <col min="4" max="4" width="18.125" style="0" customWidth="1"/>
  </cols>
  <sheetData>
    <row r="1" ht="25.5" customHeight="1">
      <c r="A1" s="24" t="s">
        <v>43</v>
      </c>
    </row>
    <row r="2" spans="1:4" ht="37.5" customHeight="1">
      <c r="A2" s="72" t="s">
        <v>86</v>
      </c>
      <c r="B2" s="72"/>
      <c r="C2" s="72"/>
      <c r="D2" s="72"/>
    </row>
    <row r="3" ht="23.25" customHeight="1">
      <c r="D3" t="s">
        <v>21</v>
      </c>
    </row>
    <row r="4" spans="1:4" ht="27.75" customHeight="1">
      <c r="A4" s="15" t="s">
        <v>11</v>
      </c>
      <c r="B4" s="15" t="s">
        <v>12</v>
      </c>
      <c r="C4" s="15" t="s">
        <v>11</v>
      </c>
      <c r="D4" s="15" t="s">
        <v>12</v>
      </c>
    </row>
    <row r="5" spans="1:4" ht="27.75" customHeight="1">
      <c r="A5" s="16" t="s">
        <v>13</v>
      </c>
      <c r="B5" s="54">
        <f>SUM(B6:B8)</f>
        <v>1421200</v>
      </c>
      <c r="C5" s="16" t="s">
        <v>14</v>
      </c>
      <c r="D5" s="54">
        <f>SUM(D6:D8)</f>
        <v>1422140</v>
      </c>
    </row>
    <row r="6" spans="1:5" ht="27.75" customHeight="1">
      <c r="A6" s="17" t="s">
        <v>15</v>
      </c>
      <c r="B6" s="53">
        <f>'2020年政府性基金收支预期（预算）表'!B6</f>
        <v>1400200</v>
      </c>
      <c r="C6" s="46" t="s">
        <v>57</v>
      </c>
      <c r="D6" s="53">
        <f>'2020年政府性基金收支预期（预算）表'!B18</f>
        <v>1400647</v>
      </c>
      <c r="E6" s="50"/>
    </row>
    <row r="7" spans="1:5" ht="27.75" customHeight="1">
      <c r="A7" s="16" t="s">
        <v>16</v>
      </c>
      <c r="B7" s="53">
        <f>'2020年政府性基金收支预期（预算）表'!B12</f>
        <v>1000</v>
      </c>
      <c r="C7" s="45" t="s">
        <v>17</v>
      </c>
      <c r="D7" s="53">
        <f>'2020年政府性基金收支预期（预算）表'!B25</f>
        <v>1493</v>
      </c>
      <c r="E7" s="50"/>
    </row>
    <row r="8" spans="1:5" ht="27.75" customHeight="1">
      <c r="A8" s="19" t="s">
        <v>22</v>
      </c>
      <c r="B8" s="53">
        <f>'2020年政府性基金收支预期（预算）表'!B13</f>
        <v>20000</v>
      </c>
      <c r="C8" s="45" t="s">
        <v>23</v>
      </c>
      <c r="D8" s="53">
        <f>'2020年政府性基金收支预期（预算）表'!B24</f>
        <v>20000</v>
      </c>
      <c r="E8" s="50"/>
    </row>
    <row r="9" spans="1:5" ht="27.75" customHeight="1">
      <c r="A9" s="16"/>
      <c r="B9" s="53"/>
      <c r="C9" s="45"/>
      <c r="D9" s="53"/>
      <c r="E9" s="50"/>
    </row>
    <row r="10" spans="1:5" ht="27.75" customHeight="1">
      <c r="A10" s="16" t="s">
        <v>44</v>
      </c>
      <c r="B10" s="53">
        <f>SUM(B11:B12)</f>
        <v>939.5200000000048</v>
      </c>
      <c r="C10" s="45" t="s">
        <v>45</v>
      </c>
      <c r="D10" s="53">
        <f>SUM(D11:D12)</f>
        <v>-0.48000000011165866</v>
      </c>
      <c r="E10" s="50"/>
    </row>
    <row r="11" spans="1:5" ht="27.75" customHeight="1">
      <c r="A11" s="16" t="s">
        <v>18</v>
      </c>
      <c r="B11" s="53">
        <f>'2019年政府性基金收支平衡表'!D13</f>
        <v>492.8900000000001</v>
      </c>
      <c r="C11" s="45" t="s">
        <v>18</v>
      </c>
      <c r="D11" s="53">
        <f>B7+B11-D7</f>
        <v>-0.10999999999989996</v>
      </c>
      <c r="E11" s="50"/>
    </row>
    <row r="12" spans="1:5" ht="27.75" customHeight="1">
      <c r="A12" s="16" t="s">
        <v>19</v>
      </c>
      <c r="B12" s="53">
        <f>'2019年政府性基金收支平衡表'!D14</f>
        <v>446.63000000000466</v>
      </c>
      <c r="C12" s="45" t="s">
        <v>19</v>
      </c>
      <c r="D12" s="53">
        <f>B6+B12-D6</f>
        <v>-0.3700000001117587</v>
      </c>
      <c r="E12" s="50"/>
    </row>
    <row r="13" spans="1:5" ht="27.75" customHeight="1">
      <c r="A13" s="18" t="s">
        <v>20</v>
      </c>
      <c r="B13" s="53">
        <f>SUM(B5,B10)</f>
        <v>1422139.52</v>
      </c>
      <c r="C13" s="51" t="s">
        <v>20</v>
      </c>
      <c r="D13" s="53">
        <f>SUM(D5,D10)</f>
        <v>1422139.5199999998</v>
      </c>
      <c r="E13" s="50"/>
    </row>
  </sheetData>
  <sheetProtection/>
  <mergeCells count="1">
    <mergeCell ref="A2:D2"/>
  </mergeCells>
  <printOptions/>
  <pageMargins left="1.45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P34" sqref="P34"/>
    </sheetView>
  </sheetViews>
  <sheetFormatPr defaultColWidth="9.00390625" defaultRowHeight="14.25"/>
  <cols>
    <col min="1" max="3" width="22.25390625" style="0" customWidth="1"/>
  </cols>
  <sheetData>
    <row r="1" spans="1:3" ht="22.5">
      <c r="A1" s="77" t="s">
        <v>101</v>
      </c>
      <c r="B1" s="77"/>
      <c r="C1" s="77"/>
    </row>
    <row r="2" ht="14.25">
      <c r="C2" s="63" t="s">
        <v>96</v>
      </c>
    </row>
    <row r="3" spans="1:3" ht="18.75">
      <c r="A3" s="62" t="s">
        <v>97</v>
      </c>
      <c r="B3" s="62" t="s">
        <v>98</v>
      </c>
      <c r="C3" s="62" t="s">
        <v>99</v>
      </c>
    </row>
    <row r="4" spans="1:3" ht="18.75">
      <c r="A4" s="62" t="s">
        <v>100</v>
      </c>
      <c r="B4" s="62">
        <v>14</v>
      </c>
      <c r="C4" s="62">
        <v>14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M23" sqref="M23"/>
    </sheetView>
  </sheetViews>
  <sheetFormatPr defaultColWidth="9.00390625" defaultRowHeight="14.25"/>
  <cols>
    <col min="1" max="1" width="51.125" style="0" bestFit="1" customWidth="1"/>
    <col min="2" max="2" width="11.375" style="0" bestFit="1" customWidth="1"/>
    <col min="3" max="3" width="11.625" style="0" bestFit="1" customWidth="1"/>
  </cols>
  <sheetData>
    <row r="1" spans="1:3" ht="22.5">
      <c r="A1" s="77" t="s">
        <v>106</v>
      </c>
      <c r="B1" s="77"/>
      <c r="C1" s="77"/>
    </row>
    <row r="2" ht="14.25">
      <c r="C2" s="63" t="s">
        <v>96</v>
      </c>
    </row>
    <row r="3" spans="1:3" ht="18.75">
      <c r="A3" s="62" t="s">
        <v>102</v>
      </c>
      <c r="B3" s="62" t="s">
        <v>103</v>
      </c>
      <c r="C3" s="62" t="s">
        <v>104</v>
      </c>
    </row>
    <row r="4" spans="1:3" ht="18.75">
      <c r="A4" s="64" t="s">
        <v>107</v>
      </c>
      <c r="B4" s="64"/>
      <c r="C4" s="64">
        <v>10</v>
      </c>
    </row>
    <row r="5" spans="1:3" ht="18.75">
      <c r="A5" s="64" t="s">
        <v>108</v>
      </c>
      <c r="B5" s="64"/>
      <c r="C5" s="64">
        <v>14</v>
      </c>
    </row>
    <row r="6" spans="1:3" ht="18.75">
      <c r="A6" s="64" t="s">
        <v>109</v>
      </c>
      <c r="B6" s="64"/>
      <c r="C6" s="64">
        <v>4</v>
      </c>
    </row>
    <row r="7" spans="1:3" ht="18.75">
      <c r="A7" s="64" t="s">
        <v>110</v>
      </c>
      <c r="B7" s="64"/>
      <c r="C7" s="64">
        <v>4</v>
      </c>
    </row>
    <row r="8" spans="1:3" ht="18.75">
      <c r="A8" s="64" t="s">
        <v>111</v>
      </c>
      <c r="B8" s="64"/>
      <c r="C8" s="64">
        <v>0</v>
      </c>
    </row>
    <row r="9" spans="1:3" ht="18.75">
      <c r="A9" s="64" t="s">
        <v>112</v>
      </c>
      <c r="B9" s="64"/>
      <c r="C9" s="64">
        <v>14</v>
      </c>
    </row>
    <row r="10" spans="1:3" ht="18.75">
      <c r="A10" s="64" t="s">
        <v>113</v>
      </c>
      <c r="B10" s="62" t="s">
        <v>105</v>
      </c>
      <c r="C10" s="64"/>
    </row>
    <row r="11" spans="1:3" ht="18.75">
      <c r="A11" s="64" t="s">
        <v>114</v>
      </c>
      <c r="B11" s="62" t="s">
        <v>105</v>
      </c>
      <c r="C11" s="62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80" zoomScaleNormal="80" zoomScalePageLayoutView="0" workbookViewId="0" topLeftCell="A1">
      <selection activeCell="C5" sqref="C5"/>
    </sheetView>
  </sheetViews>
  <sheetFormatPr defaultColWidth="9.00390625" defaultRowHeight="19.5" customHeight="1"/>
  <cols>
    <col min="1" max="1" width="44.50390625" style="1" customWidth="1"/>
    <col min="2" max="2" width="12.875" style="2" customWidth="1"/>
    <col min="3" max="4" width="12.875" style="3" customWidth="1"/>
    <col min="5" max="5" width="11.25390625" style="4" customWidth="1"/>
    <col min="6" max="6" width="10.50390625" style="3" bestFit="1" customWidth="1"/>
    <col min="7" max="16384" width="9.00390625" style="3" customWidth="1"/>
  </cols>
  <sheetData>
    <row r="1" ht="19.5" customHeight="1">
      <c r="A1" s="27" t="s">
        <v>38</v>
      </c>
    </row>
    <row r="2" spans="1:5" s="5" customFormat="1" ht="36.75" customHeight="1">
      <c r="A2" s="72" t="s">
        <v>81</v>
      </c>
      <c r="B2" s="72"/>
      <c r="C2" s="72"/>
      <c r="D2" s="72"/>
      <c r="E2" s="72"/>
    </row>
    <row r="3" spans="3:5" ht="25.5" customHeight="1">
      <c r="C3" s="73" t="s">
        <v>10</v>
      </c>
      <c r="D3" s="73"/>
      <c r="E3" s="73"/>
    </row>
    <row r="4" spans="1:5" ht="48" customHeight="1">
      <c r="A4" s="31" t="s">
        <v>1</v>
      </c>
      <c r="B4" s="14" t="s">
        <v>58</v>
      </c>
      <c r="C4" s="36" t="s">
        <v>59</v>
      </c>
      <c r="D4" s="36" t="s">
        <v>60</v>
      </c>
      <c r="E4" s="61" t="s">
        <v>95</v>
      </c>
    </row>
    <row r="5" spans="1:5" ht="40.5" customHeight="1">
      <c r="A5" s="29" t="s">
        <v>82</v>
      </c>
      <c r="B5" s="39">
        <f>B6+B12+B13</f>
        <v>659300</v>
      </c>
      <c r="C5" s="39">
        <f>C6+C12+C13</f>
        <v>624400.2100000001</v>
      </c>
      <c r="D5" s="39">
        <f>D6+D12+D13</f>
        <v>1367552</v>
      </c>
      <c r="E5" s="33">
        <f>SUM(C5/B5)*100</f>
        <v>94.70653875322313</v>
      </c>
    </row>
    <row r="6" spans="1:5" ht="40.5" customHeight="1">
      <c r="A6" s="23" t="s">
        <v>65</v>
      </c>
      <c r="B6" s="39">
        <f>SUM(B7:B11)</f>
        <v>618400</v>
      </c>
      <c r="C6" s="39">
        <f>SUM(C7:C11)</f>
        <v>583368.56</v>
      </c>
      <c r="D6" s="39">
        <f>SUM(D7:D11)</f>
        <v>1266597</v>
      </c>
      <c r="E6" s="33">
        <f aca="true" t="shared" si="0" ref="E6:E15">SUM(C6/B6)*100</f>
        <v>94.335148771022</v>
      </c>
    </row>
    <row r="7" spans="1:5" ht="40.5" customHeight="1">
      <c r="A7" s="23" t="s">
        <v>4</v>
      </c>
      <c r="B7" s="39">
        <v>560000</v>
      </c>
      <c r="C7" s="32">
        <v>526052.2</v>
      </c>
      <c r="D7" s="32">
        <v>1225518</v>
      </c>
      <c r="E7" s="33">
        <f t="shared" si="0"/>
        <v>93.93789285714284</v>
      </c>
    </row>
    <row r="8" spans="1:5" ht="40.5" customHeight="1">
      <c r="A8" s="23" t="s">
        <v>5</v>
      </c>
      <c r="B8" s="39">
        <v>700</v>
      </c>
      <c r="C8" s="32">
        <v>736.81</v>
      </c>
      <c r="D8" s="32">
        <v>249</v>
      </c>
      <c r="E8" s="33">
        <f t="shared" si="0"/>
        <v>105.25857142857143</v>
      </c>
    </row>
    <row r="9" spans="1:5" ht="40.5" customHeight="1">
      <c r="A9" s="23" t="s">
        <v>27</v>
      </c>
      <c r="B9" s="39">
        <v>20000</v>
      </c>
      <c r="C9" s="34">
        <v>14615.49</v>
      </c>
      <c r="D9" s="34">
        <v>18680</v>
      </c>
      <c r="E9" s="33">
        <f t="shared" si="0"/>
        <v>73.07745</v>
      </c>
    </row>
    <row r="10" spans="1:5" ht="40.5" customHeight="1">
      <c r="A10" s="23" t="s">
        <v>8</v>
      </c>
      <c r="B10" s="34">
        <v>8400</v>
      </c>
      <c r="C10" s="34">
        <v>8243.04</v>
      </c>
      <c r="D10" s="34">
        <v>8000</v>
      </c>
      <c r="E10" s="33">
        <f t="shared" si="0"/>
        <v>98.13142857142859</v>
      </c>
    </row>
    <row r="11" spans="1:5" ht="40.5" customHeight="1">
      <c r="A11" s="23" t="s">
        <v>6</v>
      </c>
      <c r="B11" s="34">
        <v>29300</v>
      </c>
      <c r="C11" s="32">
        <v>33721.02</v>
      </c>
      <c r="D11" s="32">
        <v>14150</v>
      </c>
      <c r="E11" s="33">
        <f t="shared" si="0"/>
        <v>115.08880546075085</v>
      </c>
    </row>
    <row r="12" spans="1:5" ht="40.5" customHeight="1">
      <c r="A12" s="23" t="s">
        <v>63</v>
      </c>
      <c r="B12" s="34">
        <v>900</v>
      </c>
      <c r="C12" s="32">
        <v>1031.65</v>
      </c>
      <c r="D12" s="41">
        <v>955</v>
      </c>
      <c r="E12" s="33">
        <f t="shared" si="0"/>
        <v>114.6277777777778</v>
      </c>
    </row>
    <row r="13" spans="1:5" ht="40.5" customHeight="1">
      <c r="A13" s="23" t="s">
        <v>64</v>
      </c>
      <c r="B13" s="34">
        <v>40000</v>
      </c>
      <c r="C13" s="32">
        <v>40000</v>
      </c>
      <c r="D13" s="41">
        <v>100000</v>
      </c>
      <c r="E13" s="33">
        <f t="shared" si="0"/>
        <v>100</v>
      </c>
    </row>
    <row r="14" spans="1:5" ht="40.5" customHeight="1">
      <c r="A14" s="23"/>
      <c r="B14" s="34"/>
      <c r="C14" s="32"/>
      <c r="D14" s="32"/>
      <c r="E14" s="33"/>
    </row>
    <row r="15" spans="1:5" ht="40.5" customHeight="1">
      <c r="A15" s="40" t="s">
        <v>66</v>
      </c>
      <c r="B15" s="39">
        <v>176830</v>
      </c>
      <c r="C15" s="32">
        <v>176829.44</v>
      </c>
      <c r="D15" s="32">
        <v>0</v>
      </c>
      <c r="E15" s="33">
        <f t="shared" si="0"/>
        <v>99.99968331165526</v>
      </c>
    </row>
    <row r="16" spans="1:5" ht="40.5" customHeight="1">
      <c r="A16" s="23"/>
      <c r="B16" s="32"/>
      <c r="C16" s="35"/>
      <c r="D16" s="35"/>
      <c r="E16" s="33"/>
    </row>
    <row r="17" spans="1:6" ht="40.5" customHeight="1">
      <c r="A17" s="29" t="s">
        <v>83</v>
      </c>
      <c r="B17" s="32">
        <f>SUM(B18,B24,B25)</f>
        <v>844811</v>
      </c>
      <c r="C17" s="32">
        <f>SUM(C18,C24,C25)</f>
        <v>808972</v>
      </c>
      <c r="D17" s="32">
        <f>SUM(D18,D24,D25)</f>
        <v>1359339</v>
      </c>
      <c r="E17" s="33">
        <f aca="true" t="shared" si="1" ref="E17:E25">SUM(C17/B17)*100</f>
        <v>95.75774936642634</v>
      </c>
      <c r="F17" s="8"/>
    </row>
    <row r="18" spans="1:6" ht="40.5" customHeight="1">
      <c r="A18" s="23" t="s">
        <v>2</v>
      </c>
      <c r="B18" s="32">
        <f>SUM(B19:B23)</f>
        <v>803640</v>
      </c>
      <c r="C18" s="32">
        <f>SUM(C19:C23)</f>
        <v>768162</v>
      </c>
      <c r="D18" s="32">
        <f>SUM(D19:D23)</f>
        <v>1258313</v>
      </c>
      <c r="E18" s="33">
        <f t="shared" si="1"/>
        <v>95.5853367179334</v>
      </c>
      <c r="F18" s="8"/>
    </row>
    <row r="19" spans="1:5" ht="40.5" customHeight="1">
      <c r="A19" s="23" t="s">
        <v>50</v>
      </c>
      <c r="B19" s="39">
        <v>568410</v>
      </c>
      <c r="C19" s="35">
        <v>534017</v>
      </c>
      <c r="D19" s="35">
        <v>1217133</v>
      </c>
      <c r="E19" s="33">
        <f t="shared" si="1"/>
        <v>93.94926197639029</v>
      </c>
    </row>
    <row r="20" spans="1:5" ht="40.5" customHeight="1">
      <c r="A20" s="29" t="s">
        <v>56</v>
      </c>
      <c r="B20" s="39">
        <v>700</v>
      </c>
      <c r="C20" s="32">
        <v>737</v>
      </c>
      <c r="D20" s="35">
        <v>350</v>
      </c>
      <c r="E20" s="33">
        <f t="shared" si="1"/>
        <v>105.28571428571429</v>
      </c>
    </row>
    <row r="21" spans="1:6" ht="40.5" customHeight="1">
      <c r="A21" s="23" t="s">
        <v>28</v>
      </c>
      <c r="B21" s="39">
        <v>20000</v>
      </c>
      <c r="C21" s="34">
        <v>14615</v>
      </c>
      <c r="D21" s="34">
        <v>18680</v>
      </c>
      <c r="E21" s="33">
        <f t="shared" si="1"/>
        <v>73.075</v>
      </c>
      <c r="F21" s="9"/>
    </row>
    <row r="22" spans="1:6" ht="40.5" customHeight="1">
      <c r="A22" s="23" t="s">
        <v>47</v>
      </c>
      <c r="B22" s="39">
        <v>8400</v>
      </c>
      <c r="C22" s="34">
        <v>8243</v>
      </c>
      <c r="D22" s="34">
        <v>8000</v>
      </c>
      <c r="E22" s="33">
        <f t="shared" si="1"/>
        <v>98.13095238095238</v>
      </c>
      <c r="F22" s="30"/>
    </row>
    <row r="23" spans="1:7" ht="40.5" customHeight="1">
      <c r="A23" s="23" t="s">
        <v>7</v>
      </c>
      <c r="B23" s="39">
        <f>29300+176830</f>
        <v>206130</v>
      </c>
      <c r="C23" s="35">
        <v>210550</v>
      </c>
      <c r="D23" s="35">
        <v>14150</v>
      </c>
      <c r="E23" s="33">
        <f t="shared" si="1"/>
        <v>102.14427788288944</v>
      </c>
      <c r="G23" s="10"/>
    </row>
    <row r="24" spans="1:7" ht="40.5" customHeight="1">
      <c r="A24" s="23" t="s">
        <v>48</v>
      </c>
      <c r="B24" s="34">
        <v>40000</v>
      </c>
      <c r="C24" s="35">
        <v>40000</v>
      </c>
      <c r="D24" s="35">
        <v>100000</v>
      </c>
      <c r="E24" s="33">
        <f t="shared" si="1"/>
        <v>100</v>
      </c>
      <c r="F24" s="11"/>
      <c r="G24" s="10"/>
    </row>
    <row r="25" spans="1:5" ht="40.5" customHeight="1">
      <c r="A25" s="23" t="s">
        <v>49</v>
      </c>
      <c r="B25" s="34">
        <v>1171</v>
      </c>
      <c r="C25" s="32">
        <v>810</v>
      </c>
      <c r="D25" s="32">
        <v>1026</v>
      </c>
      <c r="E25" s="33">
        <f t="shared" si="1"/>
        <v>69.17164816396243</v>
      </c>
    </row>
  </sheetData>
  <sheetProtection/>
  <mergeCells count="2">
    <mergeCell ref="A2:E2"/>
    <mergeCell ref="C3:E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="80" zoomScaleNormal="80" zoomScalePageLayoutView="0" workbookViewId="0" topLeftCell="A1">
      <selection activeCell="A1" sqref="A1:IV16384"/>
    </sheetView>
  </sheetViews>
  <sheetFormatPr defaultColWidth="9.00390625" defaultRowHeight="14.25"/>
  <cols>
    <col min="1" max="1" width="56.25390625" style="0" customWidth="1"/>
    <col min="2" max="2" width="18.75390625" style="0" customWidth="1"/>
    <col min="3" max="3" width="21.75390625" style="0" customWidth="1"/>
  </cols>
  <sheetData>
    <row r="1" ht="22.5" customHeight="1">
      <c r="A1" s="24" t="s">
        <v>39</v>
      </c>
    </row>
    <row r="2" spans="1:3" ht="22.5">
      <c r="A2" s="72" t="s">
        <v>88</v>
      </c>
      <c r="B2" s="72"/>
      <c r="C2" s="72"/>
    </row>
    <row r="3" spans="2:3" ht="23.25" customHeight="1">
      <c r="B3" s="20"/>
      <c r="C3" s="20" t="s">
        <v>21</v>
      </c>
    </row>
    <row r="4" spans="1:3" ht="21.75" customHeight="1">
      <c r="A4" s="21" t="s">
        <v>24</v>
      </c>
      <c r="B4" s="59" t="s">
        <v>89</v>
      </c>
      <c r="C4" s="22" t="s">
        <v>37</v>
      </c>
    </row>
    <row r="5" spans="1:3" ht="30" customHeight="1">
      <c r="A5" s="19" t="s">
        <v>26</v>
      </c>
      <c r="B5" s="42">
        <f>SUM(B6,B8,B10,B12)</f>
        <v>593139.53</v>
      </c>
      <c r="C5" s="42"/>
    </row>
    <row r="6" spans="1:3" ht="30" customHeight="1">
      <c r="A6" s="25" t="s">
        <v>80</v>
      </c>
      <c r="B6" s="42">
        <f>SUM(B7:B7)</f>
        <v>530281</v>
      </c>
      <c r="C6" s="42"/>
    </row>
    <row r="7" spans="1:3" ht="30" customHeight="1">
      <c r="A7" s="25" t="s">
        <v>77</v>
      </c>
      <c r="B7" s="42">
        <v>530281</v>
      </c>
      <c r="C7" s="42"/>
    </row>
    <row r="8" spans="1:3" ht="30" customHeight="1">
      <c r="A8" s="28" t="s">
        <v>69</v>
      </c>
      <c r="B8" s="42">
        <f>B9</f>
        <v>14615.49</v>
      </c>
      <c r="C8" s="42"/>
    </row>
    <row r="9" spans="1:3" ht="30" customHeight="1">
      <c r="A9" s="28" t="s">
        <v>70</v>
      </c>
      <c r="B9" s="42">
        <v>14615.49</v>
      </c>
      <c r="C9" s="42"/>
    </row>
    <row r="10" spans="1:3" ht="30" customHeight="1">
      <c r="A10" s="25" t="s">
        <v>52</v>
      </c>
      <c r="B10" s="42">
        <f>B11</f>
        <v>8243.04</v>
      </c>
      <c r="C10" s="42"/>
    </row>
    <row r="11" spans="1:3" ht="30" customHeight="1">
      <c r="A11" s="19" t="s">
        <v>29</v>
      </c>
      <c r="B11" s="42">
        <v>8243.04</v>
      </c>
      <c r="C11" s="42"/>
    </row>
    <row r="12" spans="1:3" ht="30" customHeight="1">
      <c r="A12" s="19" t="s">
        <v>78</v>
      </c>
      <c r="B12" s="42">
        <f>B13</f>
        <v>40000</v>
      </c>
      <c r="C12" s="42"/>
    </row>
    <row r="13" spans="1:3" ht="30" customHeight="1">
      <c r="A13" s="19" t="s">
        <v>79</v>
      </c>
      <c r="B13" s="42">
        <v>40000</v>
      </c>
      <c r="C13" s="42"/>
    </row>
    <row r="14" spans="1:3" ht="30" customHeight="1">
      <c r="A14" s="19" t="s">
        <v>30</v>
      </c>
      <c r="B14" s="42">
        <f>SUM(B15,B17)</f>
        <v>212097.11</v>
      </c>
      <c r="C14" s="42">
        <f>SUM(C15,C17)</f>
        <v>809.8316</v>
      </c>
    </row>
    <row r="15" spans="1:3" ht="30" customHeight="1">
      <c r="A15" s="19" t="s">
        <v>31</v>
      </c>
      <c r="B15" s="42">
        <f>B16</f>
        <v>210550.46</v>
      </c>
      <c r="C15" s="42"/>
    </row>
    <row r="16" spans="1:3" ht="30" customHeight="1">
      <c r="A16" s="19" t="s">
        <v>71</v>
      </c>
      <c r="B16" s="42">
        <v>210550.46</v>
      </c>
      <c r="C16" s="42"/>
    </row>
    <row r="17" spans="1:3" ht="30" customHeight="1">
      <c r="A17" s="19" t="s">
        <v>32</v>
      </c>
      <c r="B17" s="42">
        <f>SUM(B18:B20)</f>
        <v>1546.65</v>
      </c>
      <c r="C17" s="42">
        <f>SUM(C18:C20)</f>
        <v>809.8316</v>
      </c>
    </row>
    <row r="18" spans="1:3" ht="30" customHeight="1">
      <c r="A18" s="19" t="s">
        <v>33</v>
      </c>
      <c r="B18" s="42">
        <v>347.87</v>
      </c>
      <c r="C18" s="42">
        <v>347.866</v>
      </c>
    </row>
    <row r="19" spans="1:3" ht="30" customHeight="1">
      <c r="A19" s="19" t="s">
        <v>34</v>
      </c>
      <c r="B19" s="43">
        <v>1141.78</v>
      </c>
      <c r="C19" s="43">
        <v>404.9656</v>
      </c>
    </row>
    <row r="20" spans="1:3" ht="30" customHeight="1">
      <c r="A20" s="19" t="s">
        <v>35</v>
      </c>
      <c r="B20" s="43">
        <v>57</v>
      </c>
      <c r="C20" s="43">
        <v>57</v>
      </c>
    </row>
    <row r="21" spans="1:3" ht="30" customHeight="1">
      <c r="A21" s="19" t="s">
        <v>72</v>
      </c>
      <c r="B21" s="43">
        <f>B22</f>
        <v>3691.3999999999996</v>
      </c>
      <c r="C21" s="43"/>
    </row>
    <row r="22" spans="1:3" ht="30" customHeight="1">
      <c r="A22" s="19" t="s">
        <v>73</v>
      </c>
      <c r="B22" s="43">
        <f>B23+B24</f>
        <v>3691.3999999999996</v>
      </c>
      <c r="C22" s="43"/>
    </row>
    <row r="23" spans="1:3" ht="30" customHeight="1">
      <c r="A23" s="19" t="s">
        <v>74</v>
      </c>
      <c r="B23" s="43">
        <v>3004.6</v>
      </c>
      <c r="C23" s="43"/>
    </row>
    <row r="24" spans="1:3" ht="30" customHeight="1">
      <c r="A24" s="19" t="s">
        <v>75</v>
      </c>
      <c r="B24" s="43">
        <v>686.8</v>
      </c>
      <c r="C24" s="43"/>
    </row>
    <row r="25" spans="1:3" ht="30" customHeight="1">
      <c r="A25" s="19" t="s">
        <v>51</v>
      </c>
      <c r="B25" s="42">
        <f>B26</f>
        <v>44.18</v>
      </c>
      <c r="C25" s="42"/>
    </row>
    <row r="26" spans="1:3" ht="30" customHeight="1">
      <c r="A26" s="19" t="s">
        <v>54</v>
      </c>
      <c r="B26" s="42">
        <f>B27</f>
        <v>44.18</v>
      </c>
      <c r="C26" s="42"/>
    </row>
    <row r="27" spans="1:3" ht="30" customHeight="1">
      <c r="A27" s="19" t="s">
        <v>76</v>
      </c>
      <c r="B27" s="42">
        <v>44.18</v>
      </c>
      <c r="C27" s="42"/>
    </row>
    <row r="28" spans="1:3" ht="30" customHeight="1">
      <c r="A28" s="26" t="s">
        <v>36</v>
      </c>
      <c r="B28" s="42">
        <f>B5+B14+B25+B21</f>
        <v>808972.2200000001</v>
      </c>
      <c r="C28" s="42">
        <f>C5+C14+C25</f>
        <v>809.8316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56.25390625" style="0" customWidth="1"/>
    <col min="2" max="2" width="21.75390625" style="0" customWidth="1"/>
  </cols>
  <sheetData>
    <row r="1" ht="22.5" customHeight="1">
      <c r="A1" s="71" t="s">
        <v>133</v>
      </c>
    </row>
    <row r="2" spans="1:2" ht="22.5">
      <c r="A2" s="74" t="s">
        <v>129</v>
      </c>
      <c r="B2" s="72"/>
    </row>
    <row r="3" ht="23.25" customHeight="1">
      <c r="B3" s="20" t="s">
        <v>21</v>
      </c>
    </row>
    <row r="4" spans="1:2" ht="39.75" customHeight="1">
      <c r="A4" s="21" t="s">
        <v>24</v>
      </c>
      <c r="B4" s="69" t="s">
        <v>125</v>
      </c>
    </row>
    <row r="5" spans="1:2" ht="30" customHeight="1">
      <c r="A5" s="19" t="s">
        <v>30</v>
      </c>
      <c r="B5" s="42">
        <v>810</v>
      </c>
    </row>
    <row r="6" spans="1:2" ht="30" customHeight="1">
      <c r="A6" s="19" t="s">
        <v>32</v>
      </c>
      <c r="B6" s="42">
        <f>SUM(B7:B9)</f>
        <v>809.8316</v>
      </c>
    </row>
    <row r="7" spans="1:2" ht="30" customHeight="1">
      <c r="A7" s="19" t="s">
        <v>33</v>
      </c>
      <c r="B7" s="42">
        <v>347.866</v>
      </c>
    </row>
    <row r="8" spans="1:2" ht="30" customHeight="1">
      <c r="A8" s="19" t="s">
        <v>34</v>
      </c>
      <c r="B8" s="43">
        <v>404.9656</v>
      </c>
    </row>
    <row r="9" spans="1:2" ht="30" customHeight="1">
      <c r="A9" s="19" t="s">
        <v>35</v>
      </c>
      <c r="B9" s="43">
        <v>57</v>
      </c>
    </row>
    <row r="10" spans="1:2" ht="30" customHeight="1">
      <c r="A10" s="26" t="s">
        <v>36</v>
      </c>
      <c r="B10" s="42">
        <v>810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37.50390625" style="0" customWidth="1"/>
    <col min="2" max="2" width="17.00390625" style="0" customWidth="1"/>
    <col min="3" max="3" width="18.75390625" style="0" customWidth="1"/>
  </cols>
  <sheetData>
    <row r="1" spans="1:2" ht="23.25" customHeight="1">
      <c r="A1" s="71" t="s">
        <v>134</v>
      </c>
      <c r="B1" s="24"/>
    </row>
    <row r="2" spans="1:3" ht="22.5">
      <c r="A2" s="74" t="s">
        <v>131</v>
      </c>
      <c r="B2" s="72"/>
      <c r="C2" s="72"/>
    </row>
    <row r="3" ht="23.25" customHeight="1">
      <c r="C3" s="20" t="s">
        <v>21</v>
      </c>
    </row>
    <row r="4" spans="1:3" ht="33.75" customHeight="1">
      <c r="A4" s="21" t="s">
        <v>24</v>
      </c>
      <c r="B4" s="70" t="s">
        <v>125</v>
      </c>
      <c r="C4" s="69" t="s">
        <v>132</v>
      </c>
    </row>
    <row r="5" spans="1:3" ht="30" customHeight="1">
      <c r="A5" s="16" t="s">
        <v>26</v>
      </c>
      <c r="B5" s="66">
        <v>0</v>
      </c>
      <c r="C5" s="42">
        <v>0</v>
      </c>
    </row>
    <row r="6" spans="1:3" ht="30" customHeight="1">
      <c r="A6" s="16" t="s">
        <v>127</v>
      </c>
      <c r="B6" s="66">
        <v>1171</v>
      </c>
      <c r="C6" s="42">
        <v>810</v>
      </c>
    </row>
    <row r="7" spans="1:3" ht="30" customHeight="1">
      <c r="A7" s="26" t="s">
        <v>36</v>
      </c>
      <c r="B7" s="67">
        <v>1171</v>
      </c>
      <c r="C7" s="42">
        <v>810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2.125" style="0" customWidth="1"/>
    <col min="2" max="2" width="17.875" style="0" customWidth="1"/>
    <col min="3" max="3" width="31.875" style="0" customWidth="1"/>
    <col min="4" max="4" width="18.125" style="0" customWidth="1"/>
  </cols>
  <sheetData>
    <row r="1" ht="25.5" customHeight="1">
      <c r="A1" s="24" t="s">
        <v>40</v>
      </c>
    </row>
    <row r="2" spans="1:4" ht="37.5" customHeight="1">
      <c r="A2" s="72" t="s">
        <v>84</v>
      </c>
      <c r="B2" s="72"/>
      <c r="C2" s="72"/>
      <c r="D2" s="72"/>
    </row>
    <row r="3" ht="23.25" customHeight="1">
      <c r="D3" t="s">
        <v>21</v>
      </c>
    </row>
    <row r="4" spans="1:4" ht="27.75" customHeight="1">
      <c r="A4" s="44" t="s">
        <v>11</v>
      </c>
      <c r="B4" s="44" t="s">
        <v>12</v>
      </c>
      <c r="C4" s="44" t="s">
        <v>11</v>
      </c>
      <c r="D4" s="44" t="s">
        <v>12</v>
      </c>
    </row>
    <row r="5" spans="1:4" ht="27.75" customHeight="1">
      <c r="A5" s="45" t="s">
        <v>13</v>
      </c>
      <c r="B5" s="53">
        <f>SUM(B6:B8)</f>
        <v>624400.2100000001</v>
      </c>
      <c r="C5" s="45" t="s">
        <v>14</v>
      </c>
      <c r="D5" s="53">
        <f>SUM(D6:D8)</f>
        <v>808972</v>
      </c>
    </row>
    <row r="6" spans="1:4" ht="27.75" customHeight="1">
      <c r="A6" s="46" t="s">
        <v>15</v>
      </c>
      <c r="B6" s="53">
        <f>'2019年政府性基金收支执行情况表'!C6</f>
        <v>583368.56</v>
      </c>
      <c r="C6" s="46" t="s">
        <v>53</v>
      </c>
      <c r="D6" s="57">
        <f>'2019年政府性基金收支执行情况表'!C18</f>
        <v>768162</v>
      </c>
    </row>
    <row r="7" spans="1:4" ht="27.75" customHeight="1">
      <c r="A7" s="45" t="s">
        <v>16</v>
      </c>
      <c r="B7" s="53">
        <f>'2019年政府性基金收支执行情况表'!C12</f>
        <v>1031.65</v>
      </c>
      <c r="C7" s="45" t="s">
        <v>17</v>
      </c>
      <c r="D7" s="53">
        <f>'2019年政府性基金收支执行情况表'!C25</f>
        <v>810</v>
      </c>
    </row>
    <row r="8" spans="1:4" ht="27.75" customHeight="1">
      <c r="A8" s="45" t="s">
        <v>22</v>
      </c>
      <c r="B8" s="53">
        <f>'2019年政府性基金收支执行情况表'!C13</f>
        <v>40000</v>
      </c>
      <c r="C8" s="45" t="s">
        <v>23</v>
      </c>
      <c r="D8" s="53">
        <f>'2019年政府性基金收支执行情况表'!C24</f>
        <v>40000</v>
      </c>
    </row>
    <row r="9" spans="1:4" ht="27.75" customHeight="1">
      <c r="A9" s="45"/>
      <c r="B9" s="53"/>
      <c r="C9" s="45"/>
      <c r="D9" s="53"/>
    </row>
    <row r="10" spans="1:4" ht="27.75" customHeight="1">
      <c r="A10" s="55" t="s">
        <v>68</v>
      </c>
      <c r="B10" s="53">
        <f>'2019年政府性基金收支执行情况表'!C15</f>
        <v>176829.44</v>
      </c>
      <c r="C10" s="45"/>
      <c r="D10" s="53"/>
    </row>
    <row r="11" spans="1:4" ht="27.75" customHeight="1">
      <c r="A11" s="56"/>
      <c r="B11" s="53"/>
      <c r="C11" s="45"/>
      <c r="D11" s="53"/>
    </row>
    <row r="12" spans="1:4" ht="27.75" customHeight="1">
      <c r="A12" s="45" t="s">
        <v>44</v>
      </c>
      <c r="B12" s="53">
        <f>SUM(B13:B14)</f>
        <v>8681.869999999999</v>
      </c>
      <c r="C12" s="45" t="s">
        <v>45</v>
      </c>
      <c r="D12" s="53">
        <f>SUM(D13:D14)</f>
        <v>939.5200000000048</v>
      </c>
    </row>
    <row r="13" spans="1:4" ht="27.75" customHeight="1">
      <c r="A13" s="45" t="s">
        <v>18</v>
      </c>
      <c r="B13" s="53">
        <v>271.24</v>
      </c>
      <c r="C13" s="45" t="s">
        <v>18</v>
      </c>
      <c r="D13" s="53">
        <f>B7+B13-D7</f>
        <v>492.8900000000001</v>
      </c>
    </row>
    <row r="14" spans="1:4" ht="27.75" customHeight="1">
      <c r="A14" s="45" t="s">
        <v>19</v>
      </c>
      <c r="B14" s="53">
        <v>8410.63</v>
      </c>
      <c r="C14" s="45" t="s">
        <v>19</v>
      </c>
      <c r="D14" s="58">
        <f>B6+B8+B10+B14-D8-D6</f>
        <v>446.63000000000466</v>
      </c>
    </row>
    <row r="15" spans="1:4" ht="27.75" customHeight="1">
      <c r="A15" s="18" t="s">
        <v>20</v>
      </c>
      <c r="B15" s="54">
        <f>SUM(B5,B12,B10)</f>
        <v>809911.52</v>
      </c>
      <c r="C15" s="18" t="s">
        <v>20</v>
      </c>
      <c r="D15" s="54">
        <f>SUM(D5,D12)</f>
        <v>809911.52</v>
      </c>
    </row>
  </sheetData>
  <sheetProtection/>
  <mergeCells count="1">
    <mergeCell ref="A2:D2"/>
  </mergeCells>
  <printOptions/>
  <pageMargins left="1.72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E19" sqref="E19:E23"/>
    </sheetView>
  </sheetViews>
  <sheetFormatPr defaultColWidth="9.00390625" defaultRowHeight="19.5" customHeight="1"/>
  <cols>
    <col min="1" max="1" width="58.125" style="1" customWidth="1"/>
    <col min="2" max="2" width="15.00390625" style="2" customWidth="1"/>
    <col min="3" max="3" width="15.00390625" style="3" customWidth="1"/>
    <col min="4" max="16384" width="9.00390625" style="3" customWidth="1"/>
  </cols>
  <sheetData>
    <row r="1" ht="19.5" customHeight="1">
      <c r="A1" s="27" t="s">
        <v>41</v>
      </c>
    </row>
    <row r="2" spans="1:3" s="5" customFormat="1" ht="36.75" customHeight="1">
      <c r="A2" s="72" t="s">
        <v>85</v>
      </c>
      <c r="B2" s="72"/>
      <c r="C2" s="72"/>
    </row>
    <row r="3" spans="2:3" ht="25.5" customHeight="1">
      <c r="B3" s="75" t="s">
        <v>0</v>
      </c>
      <c r="C3" s="73"/>
    </row>
    <row r="4" spans="1:3" ht="48" customHeight="1">
      <c r="A4" s="6" t="s">
        <v>1</v>
      </c>
      <c r="B4" s="37" t="s">
        <v>61</v>
      </c>
      <c r="C4" s="38" t="s">
        <v>62</v>
      </c>
    </row>
    <row r="5" spans="1:3" ht="32.25" customHeight="1">
      <c r="A5" s="7" t="s">
        <v>3</v>
      </c>
      <c r="B5" s="12">
        <f>B6+B12+B13</f>
        <v>1421200</v>
      </c>
      <c r="C5" s="12">
        <f>'2019年政府性基金收支执行情况表'!C5</f>
        <v>624400.2100000001</v>
      </c>
    </row>
    <row r="6" spans="1:3" ht="32.25" customHeight="1">
      <c r="A6" s="7" t="s">
        <v>65</v>
      </c>
      <c r="B6" s="12">
        <f>SUM(B7:B11)</f>
        <v>1400200</v>
      </c>
      <c r="C6" s="12">
        <f>'2019年政府性基金收支执行情况表'!C6</f>
        <v>583368.56</v>
      </c>
    </row>
    <row r="7" spans="1:3" ht="32.25" customHeight="1">
      <c r="A7" s="29" t="s">
        <v>4</v>
      </c>
      <c r="B7" s="12">
        <v>1359500</v>
      </c>
      <c r="C7" s="12">
        <f>'2019年政府性基金收支执行情况表'!C7</f>
        <v>526052.2</v>
      </c>
    </row>
    <row r="8" spans="1:3" ht="32.25" customHeight="1">
      <c r="A8" s="7" t="s">
        <v>5</v>
      </c>
      <c r="B8" s="12">
        <v>400</v>
      </c>
      <c r="C8" s="12">
        <f>'2019年政府性基金收支执行情况表'!C8</f>
        <v>736.81</v>
      </c>
    </row>
    <row r="9" spans="1:3" ht="32.25" customHeight="1">
      <c r="A9" s="40" t="s">
        <v>27</v>
      </c>
      <c r="B9" s="39">
        <v>12000</v>
      </c>
      <c r="C9" s="12">
        <f>'2019年政府性基金收支执行情况表'!C9</f>
        <v>14615.49</v>
      </c>
    </row>
    <row r="10" spans="1:3" ht="32.25" customHeight="1">
      <c r="A10" s="40" t="s">
        <v>8</v>
      </c>
      <c r="B10" s="39">
        <v>8300</v>
      </c>
      <c r="C10" s="12">
        <f>'2019年政府性基金收支执行情况表'!C10</f>
        <v>8243.04</v>
      </c>
    </row>
    <row r="11" spans="1:5" ht="32.25" customHeight="1">
      <c r="A11" s="40" t="s">
        <v>6</v>
      </c>
      <c r="B11" s="39">
        <v>20000</v>
      </c>
      <c r="C11" s="12">
        <f>'2019年政府性基金收支执行情况表'!C11</f>
        <v>33721.02</v>
      </c>
      <c r="E11" s="13"/>
    </row>
    <row r="12" spans="1:5" ht="32.25" customHeight="1">
      <c r="A12" s="40" t="s">
        <v>63</v>
      </c>
      <c r="B12" s="39">
        <v>1000</v>
      </c>
      <c r="C12" s="12">
        <f>'2019年政府性基金收支执行情况表'!C12</f>
        <v>1031.65</v>
      </c>
      <c r="E12" s="13"/>
    </row>
    <row r="13" spans="1:5" ht="32.25" customHeight="1">
      <c r="A13" s="40" t="s">
        <v>64</v>
      </c>
      <c r="B13" s="39">
        <v>20000</v>
      </c>
      <c r="C13" s="12">
        <f>'2019年政府性基金收支执行情况表'!C13</f>
        <v>40000</v>
      </c>
      <c r="E13" s="13"/>
    </row>
    <row r="14" spans="1:5" ht="32.25" customHeight="1">
      <c r="A14" s="40"/>
      <c r="B14" s="39"/>
      <c r="C14" s="12"/>
      <c r="E14" s="13"/>
    </row>
    <row r="15" spans="1:5" ht="32.25" customHeight="1">
      <c r="A15" s="40" t="s">
        <v>66</v>
      </c>
      <c r="B15" s="39"/>
      <c r="C15" s="12">
        <f>'2019年政府性基金收支执行情况表'!C15</f>
        <v>176829.44</v>
      </c>
      <c r="E15" s="13"/>
    </row>
    <row r="16" spans="1:3" ht="32.25" customHeight="1">
      <c r="A16" s="40"/>
      <c r="B16" s="39"/>
      <c r="C16" s="12"/>
    </row>
    <row r="17" spans="1:3" ht="32.25" customHeight="1">
      <c r="A17" s="23" t="s">
        <v>67</v>
      </c>
      <c r="B17" s="39">
        <f>B18+B24+B25</f>
        <v>1422140</v>
      </c>
      <c r="C17" s="12">
        <f>'2019年政府性基金收支执行情况表'!C17</f>
        <v>808972</v>
      </c>
    </row>
    <row r="18" spans="1:3" ht="32.25" customHeight="1">
      <c r="A18" s="40" t="s">
        <v>2</v>
      </c>
      <c r="B18" s="39">
        <f>SUM(B19:B23)</f>
        <v>1400647</v>
      </c>
      <c r="C18" s="12">
        <f>'2019年政府性基金收支执行情况表'!C18</f>
        <v>768162</v>
      </c>
    </row>
    <row r="19" spans="1:5" ht="32.25" customHeight="1">
      <c r="A19" s="40" t="s">
        <v>46</v>
      </c>
      <c r="B19" s="39">
        <f>1359836+110+1</f>
        <v>1359947</v>
      </c>
      <c r="C19" s="12">
        <f>'2019年政府性基金收支执行情况表'!C19</f>
        <v>534017</v>
      </c>
      <c r="E19" s="76"/>
    </row>
    <row r="20" spans="1:5" ht="32.25" customHeight="1">
      <c r="A20" s="40" t="s">
        <v>55</v>
      </c>
      <c r="B20" s="39">
        <v>400</v>
      </c>
      <c r="C20" s="12">
        <f>'2019年政府性基金收支执行情况表'!C20</f>
        <v>737</v>
      </c>
      <c r="E20" s="76"/>
    </row>
    <row r="21" spans="1:5" ht="32.25" customHeight="1">
      <c r="A21" s="40" t="s">
        <v>28</v>
      </c>
      <c r="B21" s="39">
        <v>12000</v>
      </c>
      <c r="C21" s="12">
        <f>'2019年政府性基金收支执行情况表'!C21</f>
        <v>14615</v>
      </c>
      <c r="E21" s="76"/>
    </row>
    <row r="22" spans="1:5" ht="32.25" customHeight="1">
      <c r="A22" s="40" t="s">
        <v>9</v>
      </c>
      <c r="B22" s="39">
        <v>8300</v>
      </c>
      <c r="C22" s="12">
        <f>'2019年政府性基金收支执行情况表'!C22</f>
        <v>8243</v>
      </c>
      <c r="E22" s="76"/>
    </row>
    <row r="23" spans="1:5" ht="32.25" customHeight="1">
      <c r="A23" s="40" t="s">
        <v>7</v>
      </c>
      <c r="B23" s="39">
        <v>20000</v>
      </c>
      <c r="C23" s="12">
        <f>'2019年政府性基金收支执行情况表'!C23</f>
        <v>210550</v>
      </c>
      <c r="E23" s="76"/>
    </row>
    <row r="24" spans="1:3" ht="32.25" customHeight="1">
      <c r="A24" s="23" t="s">
        <v>48</v>
      </c>
      <c r="B24" s="39">
        <v>20000</v>
      </c>
      <c r="C24" s="12">
        <f>'2019年政府性基金收支执行情况表'!C24</f>
        <v>40000</v>
      </c>
    </row>
    <row r="25" spans="1:3" ht="28.5" customHeight="1">
      <c r="A25" s="23" t="s">
        <v>49</v>
      </c>
      <c r="B25" s="39">
        <v>1493</v>
      </c>
      <c r="C25" s="12">
        <f>'2019年政府性基金收支执行情况表'!C25</f>
        <v>810</v>
      </c>
    </row>
    <row r="26" spans="1:3" ht="19.5" customHeight="1">
      <c r="A26" s="52"/>
      <c r="B26" s="52"/>
      <c r="C26" s="52"/>
    </row>
    <row r="27" spans="1:3" ht="19.5" customHeight="1">
      <c r="A27" s="47"/>
      <c r="B27" s="48"/>
      <c r="C27" s="49"/>
    </row>
  </sheetData>
  <sheetProtection/>
  <mergeCells count="3">
    <mergeCell ref="A2:C2"/>
    <mergeCell ref="B3:C3"/>
    <mergeCell ref="E19:E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56.00390625" style="0" customWidth="1"/>
    <col min="2" max="3" width="18.75390625" style="0" customWidth="1"/>
  </cols>
  <sheetData>
    <row r="1" ht="23.25" customHeight="1">
      <c r="A1" s="24" t="s">
        <v>42</v>
      </c>
    </row>
    <row r="2" spans="1:3" ht="22.5">
      <c r="A2" s="72" t="s">
        <v>87</v>
      </c>
      <c r="B2" s="72"/>
      <c r="C2" s="72"/>
    </row>
    <row r="3" spans="2:3" ht="23.25" customHeight="1">
      <c r="B3" s="20"/>
      <c r="C3" s="20" t="s">
        <v>21</v>
      </c>
    </row>
    <row r="4" spans="1:3" ht="28.5">
      <c r="A4" s="21" t="s">
        <v>24</v>
      </c>
      <c r="B4" s="21" t="s">
        <v>25</v>
      </c>
      <c r="C4" s="22" t="s">
        <v>37</v>
      </c>
    </row>
    <row r="5" spans="1:3" ht="30" customHeight="1">
      <c r="A5" s="19" t="s">
        <v>26</v>
      </c>
      <c r="B5" s="42">
        <f>SUM(B6,B10,B12,B14)</f>
        <v>1394535</v>
      </c>
      <c r="C5" s="42">
        <f>SUM(C6,C10,C12)</f>
        <v>132.39</v>
      </c>
    </row>
    <row r="6" spans="1:3" ht="30" customHeight="1">
      <c r="A6" s="60" t="s">
        <v>80</v>
      </c>
      <c r="B6" s="42">
        <f>SUM(B7:B9)</f>
        <v>1354235</v>
      </c>
      <c r="C6" s="42">
        <f>SUM(C7:C9)</f>
        <v>132.39</v>
      </c>
    </row>
    <row r="7" spans="1:3" ht="30" customHeight="1">
      <c r="A7" s="25" t="s">
        <v>77</v>
      </c>
      <c r="B7" s="42">
        <f>346+1345482+1</f>
        <v>1345829</v>
      </c>
      <c r="C7" s="42"/>
    </row>
    <row r="8" spans="1:3" ht="30" customHeight="1">
      <c r="A8" s="60" t="s">
        <v>90</v>
      </c>
      <c r="B8" s="42"/>
      <c r="C8" s="42">
        <v>108</v>
      </c>
    </row>
    <row r="9" spans="1:3" ht="30" customHeight="1">
      <c r="A9" s="60" t="s">
        <v>91</v>
      </c>
      <c r="B9" s="42">
        <f>8326+80</f>
        <v>8406</v>
      </c>
      <c r="C9" s="42">
        <v>24.39</v>
      </c>
    </row>
    <row r="10" spans="1:3" ht="30" customHeight="1">
      <c r="A10" s="28" t="s">
        <v>69</v>
      </c>
      <c r="B10" s="42">
        <f>B11</f>
        <v>12000</v>
      </c>
      <c r="C10" s="42"/>
    </row>
    <row r="11" spans="1:3" ht="30" customHeight="1">
      <c r="A11" s="28" t="s">
        <v>70</v>
      </c>
      <c r="B11" s="42">
        <v>12000</v>
      </c>
      <c r="C11" s="42"/>
    </row>
    <row r="12" spans="1:3" ht="30" customHeight="1">
      <c r="A12" s="60" t="s">
        <v>92</v>
      </c>
      <c r="B12" s="42">
        <f>B13</f>
        <v>8300</v>
      </c>
      <c r="C12" s="42"/>
    </row>
    <row r="13" spans="1:3" ht="30" customHeight="1">
      <c r="A13" s="19" t="s">
        <v>29</v>
      </c>
      <c r="B13" s="42">
        <v>8300</v>
      </c>
      <c r="C13" s="42"/>
    </row>
    <row r="14" spans="1:3" ht="30" customHeight="1">
      <c r="A14" s="19" t="s">
        <v>78</v>
      </c>
      <c r="B14" s="42">
        <f>B15</f>
        <v>20000</v>
      </c>
      <c r="C14" s="42"/>
    </row>
    <row r="15" spans="1:3" ht="30" customHeight="1">
      <c r="A15" s="19" t="s">
        <v>79</v>
      </c>
      <c r="B15" s="42">
        <v>20000</v>
      </c>
      <c r="C15" s="42"/>
    </row>
    <row r="16" spans="1:3" ht="30" customHeight="1">
      <c r="A16" s="19" t="s">
        <v>30</v>
      </c>
      <c r="B16" s="42">
        <f>SUM(B17,B19)</f>
        <v>21760.58</v>
      </c>
      <c r="C16" s="42">
        <f>SUM(C17,C19)</f>
        <v>1360.67</v>
      </c>
    </row>
    <row r="17" spans="1:3" ht="30" customHeight="1">
      <c r="A17" s="19" t="s">
        <v>31</v>
      </c>
      <c r="B17" s="42">
        <f>B18</f>
        <v>20000</v>
      </c>
      <c r="C17" s="42"/>
    </row>
    <row r="18" spans="1:3" ht="30" customHeight="1">
      <c r="A18" s="19" t="s">
        <v>71</v>
      </c>
      <c r="B18" s="42">
        <v>20000</v>
      </c>
      <c r="C18" s="42"/>
    </row>
    <row r="19" spans="1:3" ht="30" customHeight="1">
      <c r="A19" s="16" t="s">
        <v>93</v>
      </c>
      <c r="B19" s="42">
        <f>SUM(B20:B22)</f>
        <v>1760.58</v>
      </c>
      <c r="C19" s="42">
        <f>SUM(C20:C22)</f>
        <v>1360.67</v>
      </c>
    </row>
    <row r="20" spans="1:3" ht="30" customHeight="1">
      <c r="A20" s="19" t="s">
        <v>33</v>
      </c>
      <c r="B20" s="42">
        <v>319</v>
      </c>
      <c r="C20" s="42">
        <f>60.46+259</f>
        <v>319.46</v>
      </c>
    </row>
    <row r="21" spans="1:3" ht="30" customHeight="1">
      <c r="A21" s="19" t="s">
        <v>34</v>
      </c>
      <c r="B21" s="43">
        <f>400+C21</f>
        <v>1380.58</v>
      </c>
      <c r="C21" s="43">
        <f>241+41.58+698</f>
        <v>980.5799999999999</v>
      </c>
    </row>
    <row r="22" spans="1:3" ht="30" customHeight="1">
      <c r="A22" s="19" t="s">
        <v>35</v>
      </c>
      <c r="B22" s="43">
        <v>61</v>
      </c>
      <c r="C22" s="43">
        <f>17.63+43</f>
        <v>60.629999999999995</v>
      </c>
    </row>
    <row r="23" spans="1:3" ht="30" customHeight="1">
      <c r="A23" s="19" t="s">
        <v>72</v>
      </c>
      <c r="B23" s="43">
        <f>B24</f>
        <v>5824</v>
      </c>
      <c r="C23" s="43"/>
    </row>
    <row r="24" spans="1:3" ht="30" customHeight="1">
      <c r="A24" s="19" t="s">
        <v>73</v>
      </c>
      <c r="B24" s="43">
        <f>B25+B26</f>
        <v>5824</v>
      </c>
      <c r="C24" s="43"/>
    </row>
    <row r="25" spans="1:3" ht="30" customHeight="1">
      <c r="A25" s="19" t="s">
        <v>74</v>
      </c>
      <c r="B25" s="39">
        <f>3005</f>
        <v>3005</v>
      </c>
      <c r="C25" s="43"/>
    </row>
    <row r="26" spans="1:3" ht="30" customHeight="1">
      <c r="A26" s="19" t="s">
        <v>75</v>
      </c>
      <c r="B26" s="39">
        <v>2819</v>
      </c>
      <c r="C26" s="43"/>
    </row>
    <row r="27" spans="1:3" ht="30" customHeight="1">
      <c r="A27" s="19" t="s">
        <v>51</v>
      </c>
      <c r="B27" s="42">
        <f>B28</f>
        <v>20</v>
      </c>
      <c r="C27" s="42"/>
    </row>
    <row r="28" spans="1:3" ht="30" customHeight="1">
      <c r="A28" s="19" t="s">
        <v>54</v>
      </c>
      <c r="B28" s="42">
        <f>B29</f>
        <v>20</v>
      </c>
      <c r="C28" s="42"/>
    </row>
    <row r="29" spans="1:3" ht="30" customHeight="1">
      <c r="A29" s="16" t="s">
        <v>94</v>
      </c>
      <c r="B29" s="42">
        <v>20</v>
      </c>
      <c r="C29" s="42"/>
    </row>
    <row r="30" spans="1:3" ht="30" customHeight="1">
      <c r="A30" s="26" t="s">
        <v>36</v>
      </c>
      <c r="B30" s="42">
        <f>B5+B16+B27+B23</f>
        <v>1422139.58</v>
      </c>
      <c r="C30" s="42">
        <f>C5+C16+C27</f>
        <v>1493.06</v>
      </c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56.00390625" style="0" customWidth="1"/>
    <col min="2" max="2" width="18.75390625" style="0" customWidth="1"/>
  </cols>
  <sheetData>
    <row r="1" ht="23.25" customHeight="1">
      <c r="A1" s="71" t="s">
        <v>135</v>
      </c>
    </row>
    <row r="2" spans="1:2" ht="22.5">
      <c r="A2" s="72" t="s">
        <v>115</v>
      </c>
      <c r="B2" s="72"/>
    </row>
    <row r="3" ht="23.25" customHeight="1">
      <c r="B3" s="20" t="s">
        <v>21</v>
      </c>
    </row>
    <row r="4" spans="1:2" ht="33.75" customHeight="1">
      <c r="A4" s="21" t="s">
        <v>24</v>
      </c>
      <c r="B4" s="65" t="s">
        <v>125</v>
      </c>
    </row>
    <row r="5" spans="1:2" ht="30" customHeight="1">
      <c r="A5" s="16" t="s">
        <v>116</v>
      </c>
      <c r="B5" s="42">
        <v>132</v>
      </c>
    </row>
    <row r="6" spans="1:2" ht="30" customHeight="1">
      <c r="A6" s="60" t="s">
        <v>117</v>
      </c>
      <c r="B6" s="42">
        <f>SUM(B7:B8)</f>
        <v>132.39</v>
      </c>
    </row>
    <row r="7" spans="1:2" ht="30" customHeight="1">
      <c r="A7" s="60" t="s">
        <v>118</v>
      </c>
      <c r="B7" s="42">
        <v>108</v>
      </c>
    </row>
    <row r="8" spans="1:2" ht="30" customHeight="1">
      <c r="A8" s="60" t="s">
        <v>119</v>
      </c>
      <c r="B8" s="42">
        <v>24.39</v>
      </c>
    </row>
    <row r="9" spans="1:2" ht="30" customHeight="1">
      <c r="A9" s="16" t="s">
        <v>120</v>
      </c>
      <c r="B9" s="42">
        <v>1361</v>
      </c>
    </row>
    <row r="10" spans="1:2" ht="30" customHeight="1">
      <c r="A10" s="16" t="s">
        <v>121</v>
      </c>
      <c r="B10" s="42">
        <f>SUM(B11:B13)</f>
        <v>1360.67</v>
      </c>
    </row>
    <row r="11" spans="1:2" ht="30" customHeight="1">
      <c r="A11" s="16" t="s">
        <v>122</v>
      </c>
      <c r="B11" s="42">
        <f>60.46+259</f>
        <v>319.46</v>
      </c>
    </row>
    <row r="12" spans="1:2" ht="30" customHeight="1">
      <c r="A12" s="16" t="s">
        <v>123</v>
      </c>
      <c r="B12" s="43">
        <f>241+41.58+698</f>
        <v>980.5799999999999</v>
      </c>
    </row>
    <row r="13" spans="1:2" ht="30" customHeight="1">
      <c r="A13" s="16" t="s">
        <v>124</v>
      </c>
      <c r="B13" s="43">
        <f>17.63+43</f>
        <v>60.629999999999995</v>
      </c>
    </row>
    <row r="14" spans="1:2" ht="30" customHeight="1">
      <c r="A14" s="26" t="s">
        <v>36</v>
      </c>
      <c r="B14" s="42">
        <v>1493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夏继东</dc:creator>
  <cp:keywords/>
  <dc:description/>
  <cp:lastModifiedBy>lenovo</cp:lastModifiedBy>
  <cp:lastPrinted>2020-01-01T08:59:55Z</cp:lastPrinted>
  <dcterms:created xsi:type="dcterms:W3CDTF">2012-07-03T01:23:35Z</dcterms:created>
  <dcterms:modified xsi:type="dcterms:W3CDTF">2021-06-08T14:47:00Z</dcterms:modified>
  <cp:category/>
  <cp:version/>
  <cp:contentType/>
  <cp:contentStatus/>
</cp:coreProperties>
</file>