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8800" windowHeight="12540" firstSheet="9" activeTab="14"/>
  </bookViews>
  <sheets>
    <sheet name="0000000" sheetId="11" state="veryHidden" r:id="rId1"/>
    <sheet name="一般公共预算收入" sheetId="1" r:id="rId2"/>
    <sheet name="一般公共预算支出" sheetId="2" r:id="rId3"/>
    <sheet name="一般公共预算支出（本级）" sheetId="37" r:id="rId4"/>
    <sheet name="一般公共预算基本支出（本级）" sheetId="38" r:id="rId5"/>
    <sheet name="税收返还和一般性转移支付执行" sheetId="45" r:id="rId6"/>
    <sheet name="专项转移支付执行" sheetId="46" r:id="rId7"/>
    <sheet name="一般公共预算平衡" sheetId="30" r:id="rId8"/>
    <sheet name="一般债务汇总" sheetId="34" r:id="rId9"/>
    <sheet name="一般债务限额和余额" sheetId="48" r:id="rId10"/>
    <sheet name="一般债务情况" sheetId="47" r:id="rId11"/>
    <sheet name="三公经费" sheetId="42" r:id="rId12"/>
    <sheet name="政府性基金收入" sheetId="4" r:id="rId13"/>
    <sheet name="政府性基金支出" sheetId="43" r:id="rId14"/>
    <sheet name="政府性基金转移支付决算" sheetId="53" r:id="rId15"/>
    <sheet name="政府性基金平衡" sheetId="31" r:id="rId16"/>
    <sheet name="专项债务汇总" sheetId="39" r:id="rId17"/>
    <sheet name="专项债限额和余额" sheetId="50" r:id="rId18"/>
    <sheet name="专项债务情况" sheetId="51" r:id="rId19"/>
    <sheet name="国有资本收入" sheetId="23" r:id="rId20"/>
    <sheet name="国有资本支出" sheetId="36" r:id="rId21"/>
    <sheet name="养老保险收入" sheetId="26" r:id="rId22"/>
    <sheet name="养老保险支出" sheetId="35" r:id="rId23"/>
    <sheet name="养老保险结余" sheetId="52" r:id="rId24"/>
    <sheet name="养老保险支出总表" sheetId="44" r:id="rId25"/>
    <sheet name="半年-一般收入" sheetId="7" r:id="rId26"/>
    <sheet name="半年-一般支出" sheetId="33" r:id="rId27"/>
    <sheet name="半年-基金" sheetId="15" r:id="rId28"/>
    <sheet name="半年-国资" sheetId="29" r:id="rId29"/>
    <sheet name="半年-养老" sheetId="24" r:id="rId30"/>
    <sheet name="半年-债务" sheetId="41" r:id="rId31"/>
  </sheets>
  <definedNames>
    <definedName name="_xlnm.Print_Area" localSheetId="28">'半年-国资'!$A$1:$D$18</definedName>
    <definedName name="_xlnm.Print_Area" localSheetId="27">'半年-基金'!$A$1:$E$26</definedName>
    <definedName name="_xlnm.Print_Area" localSheetId="29">'半年-养老'!$A$1:$H$18</definedName>
    <definedName name="_xlnm.Print_Area" localSheetId="25">'半年-一般收入'!$A$1:$F$20</definedName>
    <definedName name="_xlnm.Print_Area" localSheetId="26">'半年-一般支出'!$A$1:$F$27</definedName>
    <definedName name="_xlnm.Print_Area" localSheetId="30">'半年-债务'!$A$1:$H$9</definedName>
    <definedName name="_xlnm.Print_Area" localSheetId="21">养老保险收入!$A$1:$C$18</definedName>
    <definedName name="_xlnm.Print_Area" localSheetId="2">一般公共预算支出!$A$1:$F$29</definedName>
    <definedName name="_xlnm.Print_Area" localSheetId="8">一般债务汇总!$A$1:$H$5</definedName>
    <definedName name="_xlnm.Print_Area" localSheetId="12">政府性基金收入!$A$1:$E$16</definedName>
    <definedName name="_xlnm.Print_Titles" localSheetId="4">'一般公共预算基本支出（本级）'!$4:$4</definedName>
    <definedName name="_xlnm.Print_Titles" localSheetId="3">'一般公共预算支出（本级）'!$4:$4</definedName>
  </definedNames>
  <calcPr calcId="124519"/>
</workbook>
</file>

<file path=xl/calcChain.xml><?xml version="1.0" encoding="utf-8"?>
<calcChain xmlns="http://schemas.openxmlformats.org/spreadsheetml/2006/main">
  <c r="C13" i="53"/>
  <c r="C10" s="1"/>
  <c r="E18" i="4"/>
  <c r="B25" i="46"/>
  <c r="B38" i="45"/>
  <c r="C38"/>
  <c r="H17" i="24"/>
  <c r="G17"/>
  <c r="F17"/>
  <c r="B17"/>
  <c r="D15"/>
  <c r="C15"/>
  <c r="B15"/>
  <c r="H13"/>
  <c r="G13"/>
  <c r="F13"/>
  <c r="H12"/>
  <c r="G12"/>
  <c r="F12"/>
  <c r="D12"/>
  <c r="C12"/>
  <c r="B12"/>
  <c r="H11"/>
  <c r="G11"/>
  <c r="F11"/>
  <c r="D11"/>
  <c r="H8"/>
  <c r="G8"/>
  <c r="F8"/>
  <c r="H7"/>
  <c r="D6"/>
  <c r="H5"/>
  <c r="D5"/>
  <c r="D18" i="29"/>
  <c r="D17"/>
  <c r="B17"/>
  <c r="D6"/>
  <c r="D5"/>
  <c r="E24" i="15"/>
  <c r="E20"/>
  <c r="E18"/>
  <c r="B18"/>
  <c r="E17"/>
  <c r="D17"/>
  <c r="C17"/>
  <c r="B17"/>
  <c r="E16"/>
  <c r="D16"/>
  <c r="C16"/>
  <c r="B16"/>
  <c r="E12"/>
  <c r="E11"/>
  <c r="E10"/>
  <c r="E9"/>
  <c r="E8"/>
  <c r="E7"/>
  <c r="E6"/>
  <c r="D6"/>
  <c r="C6"/>
  <c r="B6"/>
  <c r="E5"/>
  <c r="D5"/>
  <c r="C5"/>
  <c r="B5"/>
  <c r="F25" i="33"/>
  <c r="E25"/>
  <c r="D25"/>
  <c r="C25"/>
  <c r="B25"/>
  <c r="F24"/>
  <c r="E24"/>
  <c r="F23"/>
  <c r="E23"/>
  <c r="F21"/>
  <c r="E21"/>
  <c r="F20"/>
  <c r="E20"/>
  <c r="F19"/>
  <c r="E19"/>
  <c r="F18"/>
  <c r="E18"/>
  <c r="F17"/>
  <c r="E17"/>
  <c r="F16"/>
  <c r="E16"/>
  <c r="F15"/>
  <c r="E15"/>
  <c r="F14"/>
  <c r="E14"/>
  <c r="F13"/>
  <c r="E13"/>
  <c r="F12"/>
  <c r="E12"/>
  <c r="F11"/>
  <c r="E11"/>
  <c r="F10"/>
  <c r="E10"/>
  <c r="F9"/>
  <c r="E9"/>
  <c r="F8"/>
  <c r="E8"/>
  <c r="F7"/>
  <c r="E7"/>
  <c r="F6"/>
  <c r="E6"/>
  <c r="F18" i="7"/>
  <c r="E18"/>
  <c r="D18"/>
  <c r="C18"/>
  <c r="B18"/>
  <c r="F17"/>
  <c r="E17"/>
  <c r="B17"/>
  <c r="F16"/>
  <c r="E16"/>
  <c r="F15"/>
  <c r="E15"/>
  <c r="F14"/>
  <c r="E14"/>
  <c r="F13"/>
  <c r="E13"/>
  <c r="D13"/>
  <c r="C13"/>
  <c r="B13"/>
  <c r="F12"/>
  <c r="E12"/>
  <c r="B12"/>
  <c r="F11"/>
  <c r="E11"/>
  <c r="B11"/>
  <c r="F10"/>
  <c r="E10"/>
  <c r="B10"/>
  <c r="F9"/>
  <c r="E9"/>
  <c r="B9"/>
  <c r="F8"/>
  <c r="E8"/>
  <c r="D8"/>
  <c r="C8"/>
  <c r="F7"/>
  <c r="E7"/>
  <c r="D7"/>
  <c r="C7"/>
  <c r="B7"/>
  <c r="F6"/>
  <c r="E6"/>
  <c r="D6"/>
  <c r="C6"/>
  <c r="B6"/>
  <c r="F17" i="44"/>
  <c r="E17"/>
  <c r="C17"/>
  <c r="B17"/>
  <c r="C15"/>
  <c r="B15"/>
  <c r="F13"/>
  <c r="E13"/>
  <c r="F12"/>
  <c r="E12"/>
  <c r="C12"/>
  <c r="B12"/>
  <c r="F11"/>
  <c r="E11"/>
  <c r="F8"/>
  <c r="E8"/>
  <c r="C6"/>
  <c r="C16" i="35"/>
  <c r="B16"/>
  <c r="C18" i="26"/>
  <c r="B18"/>
  <c r="C10"/>
  <c r="C9"/>
  <c r="C8"/>
  <c r="D11" i="36"/>
  <c r="D10"/>
  <c r="D8"/>
  <c r="D7"/>
  <c r="D6"/>
  <c r="D5"/>
  <c r="D6" i="23"/>
  <c r="D5"/>
  <c r="C5"/>
  <c r="B5"/>
  <c r="H5" i="39"/>
  <c r="G5"/>
  <c r="B10" i="31"/>
  <c r="B9"/>
  <c r="B8"/>
  <c r="B7"/>
  <c r="B6"/>
  <c r="B5" s="1"/>
  <c r="B13" s="1"/>
  <c r="H37" i="43"/>
  <c r="F37"/>
  <c r="E37"/>
  <c r="D37"/>
  <c r="B37"/>
  <c r="H34"/>
  <c r="H33"/>
  <c r="D33"/>
  <c r="H32"/>
  <c r="D32"/>
  <c r="H30"/>
  <c r="H29"/>
  <c r="H28"/>
  <c r="D28"/>
  <c r="H27"/>
  <c r="D27"/>
  <c r="H25"/>
  <c r="H24"/>
  <c r="D24"/>
  <c r="H23"/>
  <c r="H22"/>
  <c r="E22"/>
  <c r="D22"/>
  <c r="H21"/>
  <c r="H20"/>
  <c r="D20"/>
  <c r="H19"/>
  <c r="E19"/>
  <c r="D19"/>
  <c r="H17"/>
  <c r="H16"/>
  <c r="D16"/>
  <c r="H15"/>
  <c r="H14"/>
  <c r="D14"/>
  <c r="H13"/>
  <c r="H12"/>
  <c r="D12"/>
  <c r="H8"/>
  <c r="H7"/>
  <c r="D7"/>
  <c r="H6"/>
  <c r="F6"/>
  <c r="D6"/>
  <c r="B6"/>
  <c r="E16" i="4"/>
  <c r="E14"/>
  <c r="E12"/>
  <c r="E11"/>
  <c r="E10"/>
  <c r="E9"/>
  <c r="E8"/>
  <c r="E7"/>
  <c r="E6"/>
  <c r="D6"/>
  <c r="C6"/>
  <c r="B6"/>
  <c r="E5"/>
  <c r="D5"/>
  <c r="B5"/>
  <c r="E9" i="42"/>
  <c r="F9" s="1"/>
  <c r="D9"/>
  <c r="F8"/>
  <c r="F7"/>
  <c r="F6"/>
  <c r="F5"/>
  <c r="H5" i="34"/>
  <c r="G5"/>
  <c r="D13" i="30"/>
  <c r="B13"/>
  <c r="D9"/>
  <c r="D7"/>
  <c r="D6"/>
  <c r="B6"/>
  <c r="B5" s="1"/>
  <c r="B17" s="1"/>
  <c r="D5"/>
  <c r="D17" s="1"/>
  <c r="B311" i="37"/>
  <c r="B259"/>
  <c r="B258"/>
  <c r="B243"/>
  <c r="F29" i="2"/>
  <c r="E29"/>
  <c r="D29"/>
  <c r="C29"/>
  <c r="B29"/>
  <c r="F28"/>
  <c r="E28"/>
  <c r="C28"/>
  <c r="E27"/>
  <c r="F26"/>
  <c r="E26"/>
  <c r="D26"/>
  <c r="C26"/>
  <c r="B26"/>
  <c r="F25"/>
  <c r="E25"/>
  <c r="F24"/>
  <c r="E24"/>
  <c r="F23"/>
  <c r="E23"/>
  <c r="F21"/>
  <c r="E21"/>
  <c r="F20"/>
  <c r="E20"/>
  <c r="F19"/>
  <c r="E19"/>
  <c r="F18"/>
  <c r="E18"/>
  <c r="F17"/>
  <c r="E17"/>
  <c r="F16"/>
  <c r="E16"/>
  <c r="D16"/>
  <c r="F15"/>
  <c r="E15"/>
  <c r="F14"/>
  <c r="E14"/>
  <c r="C14"/>
  <c r="F13"/>
  <c r="E13"/>
  <c r="F12"/>
  <c r="E12"/>
  <c r="F11"/>
  <c r="E11"/>
  <c r="F10"/>
  <c r="E10"/>
  <c r="F9"/>
  <c r="E9"/>
  <c r="F8"/>
  <c r="E8"/>
  <c r="F7"/>
  <c r="E7"/>
  <c r="F6"/>
  <c r="E6"/>
  <c r="F18" i="1"/>
  <c r="E18"/>
  <c r="D18"/>
  <c r="C18"/>
  <c r="B18"/>
  <c r="F17"/>
  <c r="E17"/>
  <c r="F16"/>
  <c r="E16"/>
  <c r="F15"/>
  <c r="E15"/>
  <c r="F14"/>
  <c r="E14"/>
  <c r="F13"/>
  <c r="E13"/>
  <c r="D13"/>
  <c r="C13"/>
  <c r="B13"/>
  <c r="F12"/>
  <c r="E12"/>
  <c r="F11"/>
  <c r="E11"/>
  <c r="F10"/>
  <c r="E10"/>
  <c r="F9"/>
  <c r="E9"/>
  <c r="F8"/>
  <c r="E8"/>
  <c r="F7"/>
  <c r="E7"/>
  <c r="D7"/>
  <c r="C7"/>
  <c r="B7"/>
  <c r="F6"/>
  <c r="E6"/>
  <c r="D6"/>
  <c r="C6"/>
  <c r="B6"/>
</calcChain>
</file>

<file path=xl/sharedStrings.xml><?xml version="1.0" encoding="utf-8"?>
<sst xmlns="http://schemas.openxmlformats.org/spreadsheetml/2006/main" count="926" uniqueCount="709">
  <si>
    <t>附表一</t>
  </si>
  <si>
    <t>2019年滨江区一般公共预算收入决算情况表</t>
  </si>
  <si>
    <t>单位：万元</t>
  </si>
  <si>
    <t>项  目</t>
  </si>
  <si>
    <t>2019年调整预期数</t>
  </si>
  <si>
    <t>2019年实绩数</t>
  </si>
  <si>
    <t>2018年实绩数</t>
  </si>
  <si>
    <t>为调整预期%</t>
  </si>
  <si>
    <t>比上年%</t>
  </si>
  <si>
    <t>一般公共预算收入小计</t>
  </si>
  <si>
    <t>一、税收收入</t>
  </si>
  <si>
    <t>1、增值税50%部分</t>
  </si>
  <si>
    <t>2、企业所得税40%部分</t>
  </si>
  <si>
    <t>3、个人所得税40%部分</t>
  </si>
  <si>
    <t>4、城市维护建设税</t>
  </si>
  <si>
    <t>5、其他税收</t>
  </si>
  <si>
    <t>二、非税收入</t>
  </si>
  <si>
    <t>1、专项收入</t>
  </si>
  <si>
    <t>2、罚没收入</t>
  </si>
  <si>
    <t>3、国有资源（资产）有偿使用收入</t>
  </si>
  <si>
    <t>中央税收小计</t>
  </si>
  <si>
    <t>财政总收入合计</t>
  </si>
  <si>
    <t>备注：其他税收主要包括房地产税、印花税、土地增值税、城镇土地使用税。</t>
  </si>
  <si>
    <t>附表二</t>
  </si>
  <si>
    <t>2019年滨江区一般公共预算支出决算情况表</t>
  </si>
  <si>
    <t>项   目</t>
  </si>
  <si>
    <t>2019年调整预算数</t>
  </si>
  <si>
    <t>为调整预算%</t>
  </si>
  <si>
    <t>1、一般公共服务支出</t>
  </si>
  <si>
    <t>2、公共安全支出</t>
  </si>
  <si>
    <t>3、教育支出</t>
  </si>
  <si>
    <t>4、科学技术支出</t>
  </si>
  <si>
    <t>5、文化旅游体育与传媒支出</t>
  </si>
  <si>
    <t>6、社会保障和就业支出</t>
  </si>
  <si>
    <t>7、卫生健康支出</t>
  </si>
  <si>
    <t>8、节能环保支出</t>
  </si>
  <si>
    <t>9、城乡社区支出</t>
  </si>
  <si>
    <t>10、农林水支出</t>
  </si>
  <si>
    <t>11、资源勘探信息等支出</t>
  </si>
  <si>
    <t>12、商业服务业等支出</t>
  </si>
  <si>
    <t>13、援助其他地区支出</t>
  </si>
  <si>
    <t>14、自然资源海洋气象等支出</t>
  </si>
  <si>
    <t>15、住房保障支出</t>
  </si>
  <si>
    <t>16、灾害防治及应急管理支出</t>
  </si>
  <si>
    <t>17、预备费</t>
  </si>
  <si>
    <t>18、其他支出</t>
  </si>
  <si>
    <t>19、债务付息支出</t>
  </si>
  <si>
    <t>20、债务发行费用支出</t>
  </si>
  <si>
    <t>区级支出小计</t>
  </si>
  <si>
    <t>政府债券安排的城乡社区支出</t>
  </si>
  <si>
    <t>省市专款支出</t>
  </si>
  <si>
    <t>合    计</t>
  </si>
  <si>
    <t>附表三</t>
  </si>
  <si>
    <r>
      <rPr>
        <sz val="18"/>
        <color theme="1"/>
        <rFont val="宋体"/>
        <charset val="134"/>
        <scheme val="minor"/>
      </rPr>
      <t>2019</t>
    </r>
    <r>
      <rPr>
        <sz val="18"/>
        <rFont val="宋体"/>
        <charset val="134"/>
        <scheme val="minor"/>
      </rPr>
      <t>年滨江区一般公共预算本级支出决算情况表</t>
    </r>
  </si>
  <si>
    <t>科目</t>
  </si>
  <si>
    <r>
      <rPr>
        <sz val="12"/>
        <rFont val="Times New Roman"/>
        <family val="1"/>
      </rPr>
      <t>201</t>
    </r>
    <r>
      <rPr>
        <sz val="12"/>
        <rFont val="宋体"/>
        <charset val="134"/>
      </rPr>
      <t>一般公共服务支出</t>
    </r>
  </si>
  <si>
    <r>
      <rPr>
        <sz val="12"/>
        <rFont val="Times New Roman"/>
        <family val="1"/>
      </rPr>
      <t>20101</t>
    </r>
    <r>
      <rPr>
        <sz val="12"/>
        <rFont val="宋体"/>
        <charset val="134"/>
      </rPr>
      <t>人大事务</t>
    </r>
  </si>
  <si>
    <r>
      <rPr>
        <sz val="12"/>
        <rFont val="Times New Roman"/>
        <family val="1"/>
      </rPr>
      <t>2010101</t>
    </r>
    <r>
      <rPr>
        <sz val="12"/>
        <rFont val="宋体"/>
        <charset val="134"/>
      </rPr>
      <t>行政运行</t>
    </r>
  </si>
  <si>
    <r>
      <rPr>
        <sz val="12"/>
        <rFont val="Times New Roman"/>
        <family val="1"/>
      </rPr>
      <t>2010104</t>
    </r>
    <r>
      <rPr>
        <sz val="12"/>
        <rFont val="宋体"/>
        <charset val="134"/>
      </rPr>
      <t>人大会议</t>
    </r>
  </si>
  <si>
    <r>
      <rPr>
        <sz val="12"/>
        <rFont val="Times New Roman"/>
        <family val="1"/>
      </rPr>
      <t>2010108</t>
    </r>
    <r>
      <rPr>
        <sz val="12"/>
        <rFont val="宋体"/>
        <charset val="134"/>
      </rPr>
      <t>代表工作</t>
    </r>
  </si>
  <si>
    <r>
      <rPr>
        <sz val="12"/>
        <rFont val="Times New Roman"/>
        <family val="1"/>
      </rPr>
      <t>20102</t>
    </r>
    <r>
      <rPr>
        <sz val="12"/>
        <rFont val="宋体"/>
        <charset val="134"/>
      </rPr>
      <t>政协事务</t>
    </r>
  </si>
  <si>
    <r>
      <rPr>
        <sz val="12"/>
        <rFont val="Times New Roman"/>
        <family val="1"/>
      </rPr>
      <t>2010201</t>
    </r>
    <r>
      <rPr>
        <sz val="12"/>
        <rFont val="宋体"/>
        <charset val="134"/>
      </rPr>
      <t>行政运行</t>
    </r>
  </si>
  <si>
    <r>
      <rPr>
        <sz val="12"/>
        <rFont val="Times New Roman"/>
        <family val="1"/>
      </rPr>
      <t>2010204</t>
    </r>
    <r>
      <rPr>
        <sz val="12"/>
        <rFont val="宋体"/>
        <charset val="134"/>
      </rPr>
      <t>政协会议</t>
    </r>
  </si>
  <si>
    <r>
      <rPr>
        <sz val="12"/>
        <rFont val="Times New Roman"/>
        <family val="1"/>
      </rPr>
      <t>2010205</t>
    </r>
    <r>
      <rPr>
        <sz val="12"/>
        <rFont val="宋体"/>
        <charset val="134"/>
      </rPr>
      <t>委员视察</t>
    </r>
  </si>
  <si>
    <r>
      <rPr>
        <sz val="12"/>
        <rFont val="Times New Roman"/>
        <family val="1"/>
      </rPr>
      <t>20103</t>
    </r>
    <r>
      <rPr>
        <sz val="12"/>
        <rFont val="宋体"/>
        <charset val="134"/>
      </rPr>
      <t>政府办公厅（室）及相关机构事务</t>
    </r>
  </si>
  <si>
    <r>
      <rPr>
        <sz val="12"/>
        <rFont val="Times New Roman"/>
        <family val="1"/>
      </rPr>
      <t>2010301</t>
    </r>
    <r>
      <rPr>
        <sz val="12"/>
        <rFont val="宋体"/>
        <charset val="134"/>
      </rPr>
      <t>行政运行</t>
    </r>
  </si>
  <si>
    <r>
      <rPr>
        <sz val="12"/>
        <rFont val="Times New Roman"/>
        <family val="1"/>
      </rPr>
      <t>2010302</t>
    </r>
    <r>
      <rPr>
        <sz val="12"/>
        <rFont val="宋体"/>
        <charset val="134"/>
      </rPr>
      <t>一般行政管理事务</t>
    </r>
  </si>
  <si>
    <r>
      <rPr>
        <sz val="12"/>
        <rFont val="Times New Roman"/>
        <family val="1"/>
      </rPr>
      <t>2010303</t>
    </r>
    <r>
      <rPr>
        <sz val="12"/>
        <rFont val="宋体"/>
        <charset val="134"/>
      </rPr>
      <t>机关服务</t>
    </r>
  </si>
  <si>
    <r>
      <rPr>
        <sz val="12"/>
        <rFont val="Times New Roman"/>
        <family val="1"/>
      </rPr>
      <t>2010305</t>
    </r>
    <r>
      <rPr>
        <sz val="12"/>
        <rFont val="宋体"/>
        <charset val="134"/>
      </rPr>
      <t>专项业务活动</t>
    </r>
  </si>
  <si>
    <r>
      <rPr>
        <sz val="12"/>
        <rFont val="Times New Roman"/>
        <family val="1"/>
      </rPr>
      <t>2010308</t>
    </r>
    <r>
      <rPr>
        <sz val="12"/>
        <rFont val="宋体"/>
        <charset val="134"/>
      </rPr>
      <t>信访事务</t>
    </r>
  </si>
  <si>
    <r>
      <rPr>
        <sz val="12"/>
        <rFont val="Times New Roman"/>
        <family val="1"/>
      </rPr>
      <t>2010350</t>
    </r>
    <r>
      <rPr>
        <sz val="12"/>
        <rFont val="宋体"/>
        <charset val="134"/>
      </rPr>
      <t>事业运行</t>
    </r>
  </si>
  <si>
    <r>
      <rPr>
        <sz val="12"/>
        <rFont val="Times New Roman"/>
        <family val="1"/>
      </rPr>
      <t>2010399</t>
    </r>
    <r>
      <rPr>
        <sz val="12"/>
        <rFont val="宋体"/>
        <charset val="134"/>
      </rPr>
      <t>其他政府办公厅（室）及相关机构事务支出</t>
    </r>
  </si>
  <si>
    <r>
      <rPr>
        <sz val="12"/>
        <rFont val="Times New Roman"/>
        <family val="1"/>
      </rPr>
      <t>20104</t>
    </r>
    <r>
      <rPr>
        <sz val="12"/>
        <rFont val="宋体"/>
        <charset val="134"/>
      </rPr>
      <t>发展与改革事务</t>
    </r>
  </si>
  <si>
    <r>
      <rPr>
        <sz val="12"/>
        <rFont val="Times New Roman"/>
        <family val="1"/>
      </rPr>
      <t>2010401</t>
    </r>
    <r>
      <rPr>
        <sz val="12"/>
        <rFont val="宋体"/>
        <charset val="134"/>
      </rPr>
      <t>行政运行</t>
    </r>
  </si>
  <si>
    <r>
      <rPr>
        <sz val="12"/>
        <rFont val="Times New Roman"/>
        <family val="1"/>
      </rPr>
      <t>2010402</t>
    </r>
    <r>
      <rPr>
        <sz val="12"/>
        <rFont val="宋体"/>
        <charset val="134"/>
      </rPr>
      <t>一般行政管理事务</t>
    </r>
  </si>
  <si>
    <r>
      <rPr>
        <sz val="12"/>
        <rFont val="Times New Roman"/>
        <family val="1"/>
      </rPr>
      <t>2010499</t>
    </r>
    <r>
      <rPr>
        <sz val="12"/>
        <rFont val="宋体"/>
        <charset val="134"/>
      </rPr>
      <t>其他发展与改革事务支出</t>
    </r>
  </si>
  <si>
    <r>
      <rPr>
        <sz val="12"/>
        <rFont val="Times New Roman"/>
        <family val="1"/>
      </rPr>
      <t>20105</t>
    </r>
    <r>
      <rPr>
        <sz val="12"/>
        <rFont val="宋体"/>
        <charset val="134"/>
      </rPr>
      <t>统计信息事务</t>
    </r>
  </si>
  <si>
    <r>
      <rPr>
        <sz val="12"/>
        <rFont val="Times New Roman"/>
        <family val="1"/>
      </rPr>
      <t>2010502</t>
    </r>
    <r>
      <rPr>
        <sz val="12"/>
        <rFont val="宋体"/>
        <charset val="134"/>
      </rPr>
      <t>一般行政管理事务</t>
    </r>
  </si>
  <si>
    <r>
      <rPr>
        <sz val="12"/>
        <rFont val="Times New Roman"/>
        <family val="1"/>
      </rPr>
      <t>2010507</t>
    </r>
    <r>
      <rPr>
        <sz val="12"/>
        <rFont val="宋体"/>
        <charset val="134"/>
      </rPr>
      <t>专项普查活动</t>
    </r>
  </si>
  <si>
    <r>
      <rPr>
        <sz val="12"/>
        <rFont val="Times New Roman"/>
        <family val="1"/>
      </rPr>
      <t>20106</t>
    </r>
    <r>
      <rPr>
        <sz val="12"/>
        <rFont val="宋体"/>
        <charset val="134"/>
      </rPr>
      <t>财政事务</t>
    </r>
  </si>
  <si>
    <r>
      <rPr>
        <sz val="12"/>
        <rFont val="Times New Roman"/>
        <family val="1"/>
      </rPr>
      <t>2010601</t>
    </r>
    <r>
      <rPr>
        <sz val="12"/>
        <rFont val="宋体"/>
        <charset val="134"/>
      </rPr>
      <t>行政运行</t>
    </r>
  </si>
  <si>
    <r>
      <rPr>
        <sz val="12"/>
        <rFont val="Times New Roman"/>
        <family val="1"/>
      </rPr>
      <t>2010602</t>
    </r>
    <r>
      <rPr>
        <sz val="12"/>
        <rFont val="宋体"/>
        <charset val="134"/>
      </rPr>
      <t>一般行政管理事务</t>
    </r>
  </si>
  <si>
    <r>
      <rPr>
        <sz val="12"/>
        <rFont val="Times New Roman"/>
        <family val="1"/>
      </rPr>
      <t>2010607</t>
    </r>
    <r>
      <rPr>
        <sz val="12"/>
        <rFont val="宋体"/>
        <charset val="134"/>
      </rPr>
      <t>信息化建设</t>
    </r>
  </si>
  <si>
    <r>
      <rPr>
        <sz val="12"/>
        <rFont val="Times New Roman"/>
        <family val="1"/>
      </rPr>
      <t>2010608</t>
    </r>
    <r>
      <rPr>
        <sz val="12"/>
        <rFont val="宋体"/>
        <charset val="134"/>
      </rPr>
      <t>财政委托业务支出</t>
    </r>
  </si>
  <si>
    <r>
      <rPr>
        <sz val="12"/>
        <rFont val="Times New Roman"/>
        <family val="1"/>
      </rPr>
      <t>20108</t>
    </r>
    <r>
      <rPr>
        <sz val="12"/>
        <rFont val="宋体"/>
        <charset val="134"/>
      </rPr>
      <t>审计事务</t>
    </r>
  </si>
  <si>
    <r>
      <rPr>
        <sz val="12"/>
        <rFont val="Times New Roman"/>
        <family val="1"/>
      </rPr>
      <t>2010801</t>
    </r>
    <r>
      <rPr>
        <sz val="12"/>
        <rFont val="宋体"/>
        <charset val="134"/>
      </rPr>
      <t>行政运行</t>
    </r>
  </si>
  <si>
    <r>
      <rPr>
        <sz val="12"/>
        <rFont val="Times New Roman"/>
        <family val="1"/>
      </rPr>
      <t>2010804</t>
    </r>
    <r>
      <rPr>
        <sz val="12"/>
        <rFont val="宋体"/>
        <charset val="134"/>
      </rPr>
      <t>审计业务</t>
    </r>
  </si>
  <si>
    <r>
      <rPr>
        <sz val="12"/>
        <rFont val="Times New Roman"/>
        <family val="1"/>
      </rPr>
      <t>2010806</t>
    </r>
    <r>
      <rPr>
        <sz val="12"/>
        <rFont val="宋体"/>
        <charset val="134"/>
      </rPr>
      <t>信息化建设</t>
    </r>
  </si>
  <si>
    <r>
      <rPr>
        <sz val="12"/>
        <rFont val="Times New Roman"/>
        <family val="1"/>
      </rPr>
      <t>20111</t>
    </r>
    <r>
      <rPr>
        <sz val="12"/>
        <rFont val="宋体"/>
        <charset val="134"/>
      </rPr>
      <t>纪检监察事务</t>
    </r>
  </si>
  <si>
    <r>
      <rPr>
        <sz val="12"/>
        <rFont val="Times New Roman"/>
        <family val="1"/>
      </rPr>
      <t>2011101</t>
    </r>
    <r>
      <rPr>
        <sz val="12"/>
        <rFont val="宋体"/>
        <charset val="134"/>
      </rPr>
      <t>行政运行</t>
    </r>
  </si>
  <si>
    <r>
      <rPr>
        <sz val="12"/>
        <rFont val="Times New Roman"/>
        <family val="1"/>
      </rPr>
      <t>2011102</t>
    </r>
    <r>
      <rPr>
        <sz val="12"/>
        <rFont val="宋体"/>
        <charset val="134"/>
      </rPr>
      <t>一般行政管理事务</t>
    </r>
  </si>
  <si>
    <r>
      <rPr>
        <sz val="12"/>
        <rFont val="Times New Roman"/>
        <family val="1"/>
      </rPr>
      <t>20113</t>
    </r>
    <r>
      <rPr>
        <sz val="12"/>
        <rFont val="宋体"/>
        <charset val="134"/>
      </rPr>
      <t>商贸事务</t>
    </r>
  </si>
  <si>
    <r>
      <rPr>
        <sz val="12"/>
        <rFont val="Times New Roman"/>
        <family val="1"/>
      </rPr>
      <t>2011301</t>
    </r>
    <r>
      <rPr>
        <sz val="12"/>
        <rFont val="宋体"/>
        <charset val="134"/>
      </rPr>
      <t>行政运行</t>
    </r>
  </si>
  <si>
    <r>
      <rPr>
        <sz val="12"/>
        <rFont val="Times New Roman"/>
        <family val="1"/>
      </rPr>
      <t>2011302</t>
    </r>
    <r>
      <rPr>
        <sz val="12"/>
        <rFont val="宋体"/>
        <charset val="134"/>
      </rPr>
      <t>一般行政管理事务</t>
    </r>
  </si>
  <si>
    <r>
      <rPr>
        <sz val="12"/>
        <rFont val="Times New Roman"/>
        <family val="1"/>
      </rPr>
      <t>20114</t>
    </r>
    <r>
      <rPr>
        <sz val="12"/>
        <rFont val="宋体"/>
        <charset val="134"/>
      </rPr>
      <t>知识产权事务</t>
    </r>
  </si>
  <si>
    <r>
      <rPr>
        <sz val="12"/>
        <rFont val="Times New Roman"/>
        <family val="1"/>
      </rPr>
      <t>2011402</t>
    </r>
    <r>
      <rPr>
        <sz val="12"/>
        <rFont val="宋体"/>
        <charset val="134"/>
      </rPr>
      <t>一般行政管理事务</t>
    </r>
  </si>
  <si>
    <r>
      <rPr>
        <sz val="12"/>
        <rFont val="Times New Roman"/>
        <family val="1"/>
      </rPr>
      <t>20123</t>
    </r>
    <r>
      <rPr>
        <sz val="12"/>
        <rFont val="宋体"/>
        <charset val="134"/>
      </rPr>
      <t>民族事务</t>
    </r>
  </si>
  <si>
    <r>
      <rPr>
        <sz val="12"/>
        <rFont val="Times New Roman"/>
        <family val="1"/>
      </rPr>
      <t>2012399</t>
    </r>
    <r>
      <rPr>
        <sz val="12"/>
        <rFont val="宋体"/>
        <charset val="134"/>
      </rPr>
      <t>其他民族事务支出</t>
    </r>
  </si>
  <si>
    <r>
      <rPr>
        <sz val="12"/>
        <rFont val="Times New Roman"/>
        <family val="1"/>
      </rPr>
      <t>20128</t>
    </r>
    <r>
      <rPr>
        <sz val="12"/>
        <rFont val="宋体"/>
        <charset val="134"/>
      </rPr>
      <t>民主党派及工商联事务</t>
    </r>
  </si>
  <si>
    <r>
      <rPr>
        <sz val="12"/>
        <rFont val="Times New Roman"/>
        <family val="1"/>
      </rPr>
      <t>2012801</t>
    </r>
    <r>
      <rPr>
        <sz val="12"/>
        <rFont val="宋体"/>
        <charset val="134"/>
      </rPr>
      <t>行政运行</t>
    </r>
  </si>
  <si>
    <r>
      <rPr>
        <sz val="12"/>
        <rFont val="Times New Roman"/>
        <family val="1"/>
      </rPr>
      <t>2012802</t>
    </r>
    <r>
      <rPr>
        <sz val="12"/>
        <rFont val="宋体"/>
        <charset val="134"/>
      </rPr>
      <t>一般行政管理事务</t>
    </r>
  </si>
  <si>
    <r>
      <rPr>
        <sz val="12"/>
        <rFont val="Times New Roman"/>
        <family val="1"/>
      </rPr>
      <t>2012899</t>
    </r>
    <r>
      <rPr>
        <sz val="12"/>
        <rFont val="宋体"/>
        <charset val="134"/>
      </rPr>
      <t>其他民主党派及工商联事务支出</t>
    </r>
  </si>
  <si>
    <r>
      <rPr>
        <sz val="12"/>
        <rFont val="Times New Roman"/>
        <family val="1"/>
      </rPr>
      <t>20129</t>
    </r>
    <r>
      <rPr>
        <sz val="12"/>
        <rFont val="宋体"/>
        <charset val="134"/>
      </rPr>
      <t>群众团体事务</t>
    </r>
  </si>
  <si>
    <r>
      <rPr>
        <sz val="12"/>
        <rFont val="Times New Roman"/>
        <family val="1"/>
      </rPr>
      <t>2012901</t>
    </r>
    <r>
      <rPr>
        <sz val="12"/>
        <rFont val="宋体"/>
        <charset val="134"/>
      </rPr>
      <t>行政运行</t>
    </r>
  </si>
  <si>
    <r>
      <rPr>
        <sz val="12"/>
        <rFont val="Times New Roman"/>
        <family val="1"/>
      </rPr>
      <t>2012902</t>
    </r>
    <r>
      <rPr>
        <sz val="12"/>
        <rFont val="宋体"/>
        <charset val="134"/>
      </rPr>
      <t>一般行政管理事务</t>
    </r>
  </si>
  <si>
    <r>
      <rPr>
        <sz val="12"/>
        <rFont val="Times New Roman"/>
        <family val="1"/>
      </rPr>
      <t>20132</t>
    </r>
    <r>
      <rPr>
        <sz val="12"/>
        <rFont val="宋体"/>
        <charset val="134"/>
      </rPr>
      <t>组织事务</t>
    </r>
  </si>
  <si>
    <r>
      <rPr>
        <sz val="12"/>
        <rFont val="Times New Roman"/>
        <family val="1"/>
      </rPr>
      <t>2013201</t>
    </r>
    <r>
      <rPr>
        <sz val="12"/>
        <rFont val="宋体"/>
        <charset val="134"/>
      </rPr>
      <t>行政运行</t>
    </r>
  </si>
  <si>
    <r>
      <rPr>
        <sz val="12"/>
        <rFont val="Times New Roman"/>
        <family val="1"/>
      </rPr>
      <t>2013202</t>
    </r>
    <r>
      <rPr>
        <sz val="12"/>
        <rFont val="宋体"/>
        <charset val="134"/>
      </rPr>
      <t>一般行政管理事务</t>
    </r>
  </si>
  <si>
    <r>
      <rPr>
        <sz val="12"/>
        <rFont val="Times New Roman"/>
        <family val="1"/>
      </rPr>
      <t>20133</t>
    </r>
    <r>
      <rPr>
        <sz val="12"/>
        <rFont val="宋体"/>
        <charset val="134"/>
      </rPr>
      <t>宣传事务</t>
    </r>
  </si>
  <si>
    <r>
      <rPr>
        <sz val="12"/>
        <rFont val="Times New Roman"/>
        <family val="1"/>
      </rPr>
      <t>2013301</t>
    </r>
    <r>
      <rPr>
        <sz val="12"/>
        <rFont val="宋体"/>
        <charset val="134"/>
      </rPr>
      <t>行政运行</t>
    </r>
  </si>
  <si>
    <r>
      <rPr>
        <sz val="12"/>
        <rFont val="Times New Roman"/>
        <family val="1"/>
      </rPr>
      <t>2013302</t>
    </r>
    <r>
      <rPr>
        <sz val="12"/>
        <rFont val="宋体"/>
        <charset val="134"/>
      </rPr>
      <t>一般行政管理事务</t>
    </r>
  </si>
  <si>
    <r>
      <rPr>
        <sz val="12"/>
        <rFont val="Times New Roman"/>
        <family val="1"/>
      </rPr>
      <t>2013399</t>
    </r>
    <r>
      <rPr>
        <sz val="12"/>
        <rFont val="宋体"/>
        <charset val="134"/>
      </rPr>
      <t>其他宣传事务支出</t>
    </r>
  </si>
  <si>
    <r>
      <rPr>
        <sz val="12"/>
        <rFont val="Times New Roman"/>
        <family val="1"/>
      </rPr>
      <t>20134</t>
    </r>
    <r>
      <rPr>
        <sz val="12"/>
        <rFont val="宋体"/>
        <charset val="134"/>
      </rPr>
      <t>统战事务</t>
    </r>
  </si>
  <si>
    <r>
      <rPr>
        <sz val="12"/>
        <rFont val="Times New Roman"/>
        <family val="1"/>
      </rPr>
      <t>2013401</t>
    </r>
    <r>
      <rPr>
        <sz val="12"/>
        <rFont val="宋体"/>
        <charset val="134"/>
      </rPr>
      <t>行政运行</t>
    </r>
  </si>
  <si>
    <r>
      <rPr>
        <sz val="12"/>
        <rFont val="Times New Roman"/>
        <family val="1"/>
      </rPr>
      <t>2013499</t>
    </r>
    <r>
      <rPr>
        <sz val="12"/>
        <rFont val="宋体"/>
        <charset val="134"/>
      </rPr>
      <t>其他统战事务支出</t>
    </r>
  </si>
  <si>
    <r>
      <rPr>
        <sz val="12"/>
        <rFont val="Times New Roman"/>
        <family val="1"/>
      </rPr>
      <t>20136</t>
    </r>
    <r>
      <rPr>
        <sz val="12"/>
        <rFont val="宋体"/>
        <charset val="134"/>
      </rPr>
      <t>其他共产党事务支出</t>
    </r>
  </si>
  <si>
    <r>
      <rPr>
        <sz val="12"/>
        <rFont val="Times New Roman"/>
        <family val="1"/>
      </rPr>
      <t>2013601</t>
    </r>
    <r>
      <rPr>
        <sz val="12"/>
        <rFont val="宋体"/>
        <charset val="134"/>
      </rPr>
      <t>行政运行</t>
    </r>
  </si>
  <si>
    <r>
      <rPr>
        <sz val="12"/>
        <rFont val="Times New Roman"/>
        <family val="1"/>
      </rPr>
      <t>2013602</t>
    </r>
    <r>
      <rPr>
        <sz val="12"/>
        <rFont val="宋体"/>
        <charset val="134"/>
      </rPr>
      <t>一般行政管理事务</t>
    </r>
  </si>
  <si>
    <r>
      <rPr>
        <sz val="12"/>
        <rFont val="Times New Roman"/>
        <family val="1"/>
      </rPr>
      <t>20138</t>
    </r>
    <r>
      <rPr>
        <sz val="12"/>
        <rFont val="宋体"/>
        <charset val="134"/>
      </rPr>
      <t>市场监督管理事务</t>
    </r>
  </si>
  <si>
    <r>
      <rPr>
        <sz val="12"/>
        <rFont val="Times New Roman"/>
        <family val="1"/>
      </rPr>
      <t>2013801</t>
    </r>
    <r>
      <rPr>
        <sz val="12"/>
        <rFont val="宋体"/>
        <charset val="134"/>
      </rPr>
      <t>行政运行</t>
    </r>
  </si>
  <si>
    <r>
      <rPr>
        <sz val="12"/>
        <rFont val="Times New Roman"/>
        <family val="1"/>
      </rPr>
      <t>2013802</t>
    </r>
    <r>
      <rPr>
        <sz val="12"/>
        <rFont val="宋体"/>
        <charset val="134"/>
      </rPr>
      <t>一般行政管理事务</t>
    </r>
  </si>
  <si>
    <r>
      <rPr>
        <sz val="12"/>
        <rFont val="Times New Roman"/>
        <family val="1"/>
      </rPr>
      <t>2013804</t>
    </r>
    <r>
      <rPr>
        <sz val="12"/>
        <rFont val="宋体"/>
        <charset val="134"/>
      </rPr>
      <t>市场监督管理专项</t>
    </r>
  </si>
  <si>
    <r>
      <rPr>
        <sz val="12"/>
        <rFont val="Times New Roman"/>
        <family val="1"/>
      </rPr>
      <t>2013805</t>
    </r>
    <r>
      <rPr>
        <sz val="12"/>
        <rFont val="宋体"/>
        <charset val="134"/>
      </rPr>
      <t>市场监管执法</t>
    </r>
  </si>
  <si>
    <r>
      <rPr>
        <sz val="12"/>
        <rFont val="Times New Roman"/>
        <family val="1"/>
      </rPr>
      <t>2013806</t>
    </r>
    <r>
      <rPr>
        <sz val="12"/>
        <rFont val="宋体"/>
        <charset val="134"/>
      </rPr>
      <t>消费者权益保护</t>
    </r>
  </si>
  <si>
    <r>
      <rPr>
        <sz val="12"/>
        <rFont val="Times New Roman"/>
        <family val="1"/>
      </rPr>
      <t>2013808</t>
    </r>
    <r>
      <rPr>
        <sz val="12"/>
        <rFont val="宋体"/>
        <charset val="134"/>
      </rPr>
      <t>信息化建设</t>
    </r>
  </si>
  <si>
    <r>
      <rPr>
        <sz val="12"/>
        <rFont val="Times New Roman"/>
        <family val="1"/>
      </rPr>
      <t>2013809</t>
    </r>
    <r>
      <rPr>
        <sz val="12"/>
        <rFont val="宋体"/>
        <charset val="134"/>
      </rPr>
      <t>市场监督管理技术支持</t>
    </r>
  </si>
  <si>
    <r>
      <rPr>
        <sz val="12"/>
        <rFont val="Times New Roman"/>
        <family val="1"/>
      </rPr>
      <t>2013811</t>
    </r>
    <r>
      <rPr>
        <sz val="12"/>
        <rFont val="宋体"/>
        <charset val="134"/>
      </rPr>
      <t>标准化管理</t>
    </r>
  </si>
  <si>
    <r>
      <rPr>
        <sz val="12"/>
        <rFont val="Times New Roman"/>
        <family val="1"/>
      </rPr>
      <t>204</t>
    </r>
    <r>
      <rPr>
        <sz val="12"/>
        <rFont val="宋体"/>
        <charset val="134"/>
      </rPr>
      <t>公共安全支出</t>
    </r>
  </si>
  <si>
    <r>
      <rPr>
        <sz val="12"/>
        <rFont val="Times New Roman"/>
        <family val="1"/>
      </rPr>
      <t>20402</t>
    </r>
    <r>
      <rPr>
        <sz val="12"/>
        <rFont val="宋体"/>
        <charset val="134"/>
      </rPr>
      <t>公安</t>
    </r>
  </si>
  <si>
    <r>
      <rPr>
        <sz val="12"/>
        <rFont val="Times New Roman"/>
        <family val="1"/>
      </rPr>
      <t>2040201</t>
    </r>
    <r>
      <rPr>
        <sz val="12"/>
        <rFont val="宋体"/>
        <charset val="134"/>
      </rPr>
      <t>行政运行</t>
    </r>
  </si>
  <si>
    <r>
      <rPr>
        <sz val="12"/>
        <rFont val="Times New Roman"/>
        <family val="1"/>
      </rPr>
      <t>2040202</t>
    </r>
    <r>
      <rPr>
        <sz val="12"/>
        <rFont val="宋体"/>
        <charset val="134"/>
      </rPr>
      <t>一般行政管理事务</t>
    </r>
  </si>
  <si>
    <r>
      <rPr>
        <sz val="12"/>
        <rFont val="Times New Roman"/>
        <family val="1"/>
      </rPr>
      <t>2040219</t>
    </r>
    <r>
      <rPr>
        <sz val="12"/>
        <rFont val="宋体"/>
        <charset val="134"/>
      </rPr>
      <t>信息化建设</t>
    </r>
  </si>
  <si>
    <r>
      <rPr>
        <sz val="12"/>
        <rFont val="Times New Roman"/>
        <family val="1"/>
      </rPr>
      <t>2040220</t>
    </r>
    <r>
      <rPr>
        <sz val="12"/>
        <rFont val="宋体"/>
        <charset val="134"/>
      </rPr>
      <t>执法办案</t>
    </r>
  </si>
  <si>
    <r>
      <rPr>
        <sz val="12"/>
        <rFont val="Times New Roman"/>
        <family val="1"/>
      </rPr>
      <t>2040250</t>
    </r>
    <r>
      <rPr>
        <sz val="12"/>
        <rFont val="宋体"/>
        <charset val="134"/>
      </rPr>
      <t>事业运行</t>
    </r>
  </si>
  <si>
    <r>
      <rPr>
        <sz val="12"/>
        <rFont val="Times New Roman"/>
        <family val="1"/>
      </rPr>
      <t>2040299</t>
    </r>
    <r>
      <rPr>
        <sz val="12"/>
        <rFont val="宋体"/>
        <charset val="134"/>
      </rPr>
      <t>其他公安支出</t>
    </r>
  </si>
  <si>
    <r>
      <rPr>
        <sz val="12"/>
        <rFont val="Times New Roman"/>
        <family val="1"/>
      </rPr>
      <t>20404</t>
    </r>
    <r>
      <rPr>
        <sz val="12"/>
        <rFont val="宋体"/>
        <charset val="134"/>
      </rPr>
      <t>检察</t>
    </r>
  </si>
  <si>
    <r>
      <rPr>
        <sz val="12"/>
        <rFont val="Times New Roman"/>
        <family val="1"/>
      </rPr>
      <t>2040401</t>
    </r>
    <r>
      <rPr>
        <sz val="12"/>
        <rFont val="宋体"/>
        <charset val="134"/>
      </rPr>
      <t>行政运行</t>
    </r>
  </si>
  <si>
    <r>
      <rPr>
        <sz val="12"/>
        <rFont val="Times New Roman"/>
        <family val="1"/>
      </rPr>
      <t>2040402</t>
    </r>
    <r>
      <rPr>
        <sz val="12"/>
        <rFont val="宋体"/>
        <charset val="134"/>
      </rPr>
      <t>一般行政管理事务</t>
    </r>
  </si>
  <si>
    <r>
      <rPr>
        <sz val="12"/>
        <rFont val="Times New Roman"/>
        <family val="1"/>
      </rPr>
      <t>2040410</t>
    </r>
    <r>
      <rPr>
        <sz val="12"/>
        <rFont val="宋体"/>
        <charset val="134"/>
      </rPr>
      <t>检察监督</t>
    </r>
  </si>
  <si>
    <r>
      <rPr>
        <sz val="12"/>
        <rFont val="Times New Roman"/>
        <family val="1"/>
      </rPr>
      <t>20405</t>
    </r>
    <r>
      <rPr>
        <sz val="12"/>
        <rFont val="宋体"/>
        <charset val="134"/>
      </rPr>
      <t>法院</t>
    </r>
  </si>
  <si>
    <r>
      <rPr>
        <sz val="12"/>
        <rFont val="Times New Roman"/>
        <family val="1"/>
      </rPr>
      <t>2040501</t>
    </r>
    <r>
      <rPr>
        <sz val="12"/>
        <rFont val="宋体"/>
        <charset val="134"/>
      </rPr>
      <t>行政运行</t>
    </r>
  </si>
  <si>
    <r>
      <rPr>
        <sz val="12"/>
        <rFont val="Times New Roman"/>
        <family val="1"/>
      </rPr>
      <t>2040502</t>
    </r>
    <r>
      <rPr>
        <sz val="12"/>
        <rFont val="宋体"/>
        <charset val="134"/>
      </rPr>
      <t>一般行政管理事务</t>
    </r>
  </si>
  <si>
    <r>
      <rPr>
        <sz val="12"/>
        <rFont val="Times New Roman"/>
        <family val="1"/>
      </rPr>
      <t>2040504</t>
    </r>
    <r>
      <rPr>
        <sz val="12"/>
        <rFont val="宋体"/>
        <charset val="134"/>
      </rPr>
      <t>案件审判</t>
    </r>
  </si>
  <si>
    <r>
      <rPr>
        <sz val="12"/>
        <rFont val="Times New Roman"/>
        <family val="1"/>
      </rPr>
      <t>2040506“</t>
    </r>
    <r>
      <rPr>
        <sz val="12"/>
        <rFont val="宋体"/>
        <charset val="134"/>
      </rPr>
      <t>两庭</t>
    </r>
    <r>
      <rPr>
        <sz val="12"/>
        <rFont val="Times New Roman"/>
        <family val="1"/>
      </rPr>
      <t>”</t>
    </r>
    <r>
      <rPr>
        <sz val="12"/>
        <rFont val="宋体"/>
        <charset val="134"/>
      </rPr>
      <t>建设</t>
    </r>
  </si>
  <si>
    <r>
      <rPr>
        <sz val="12"/>
        <rFont val="Times New Roman"/>
        <family val="1"/>
      </rPr>
      <t>20406</t>
    </r>
    <r>
      <rPr>
        <sz val="12"/>
        <rFont val="宋体"/>
        <charset val="134"/>
      </rPr>
      <t>司法</t>
    </r>
  </si>
  <si>
    <r>
      <rPr>
        <sz val="12"/>
        <rFont val="Times New Roman"/>
        <family val="1"/>
      </rPr>
      <t>2040601</t>
    </r>
    <r>
      <rPr>
        <sz val="12"/>
        <rFont val="宋体"/>
        <charset val="134"/>
      </rPr>
      <t>行政运行</t>
    </r>
  </si>
  <si>
    <r>
      <rPr>
        <sz val="12"/>
        <rFont val="Times New Roman"/>
        <family val="1"/>
      </rPr>
      <t>2040602</t>
    </r>
    <r>
      <rPr>
        <sz val="12"/>
        <rFont val="宋体"/>
        <charset val="134"/>
      </rPr>
      <t>一般行政管理事务</t>
    </r>
  </si>
  <si>
    <r>
      <rPr>
        <sz val="12"/>
        <rFont val="Times New Roman"/>
        <family val="1"/>
      </rPr>
      <t>2040604</t>
    </r>
    <r>
      <rPr>
        <sz val="12"/>
        <rFont val="宋体"/>
        <charset val="134"/>
      </rPr>
      <t>基层司法业务</t>
    </r>
  </si>
  <si>
    <r>
      <rPr>
        <sz val="12"/>
        <rFont val="Times New Roman"/>
        <family val="1"/>
      </rPr>
      <t>2040607</t>
    </r>
    <r>
      <rPr>
        <sz val="12"/>
        <rFont val="宋体"/>
        <charset val="134"/>
      </rPr>
      <t>法律援助</t>
    </r>
  </si>
  <si>
    <r>
      <rPr>
        <sz val="12"/>
        <rFont val="Times New Roman"/>
        <family val="1"/>
      </rPr>
      <t>2040610</t>
    </r>
    <r>
      <rPr>
        <sz val="12"/>
        <rFont val="宋体"/>
        <charset val="134"/>
      </rPr>
      <t>社区矫正</t>
    </r>
  </si>
  <si>
    <r>
      <rPr>
        <sz val="12"/>
        <rFont val="Times New Roman"/>
        <family val="1"/>
      </rPr>
      <t>205</t>
    </r>
    <r>
      <rPr>
        <sz val="12"/>
        <rFont val="宋体"/>
        <charset val="134"/>
      </rPr>
      <t>教育支出</t>
    </r>
  </si>
  <si>
    <r>
      <rPr>
        <sz val="12"/>
        <rFont val="Times New Roman"/>
        <family val="1"/>
      </rPr>
      <t>20501</t>
    </r>
    <r>
      <rPr>
        <sz val="12"/>
        <rFont val="宋体"/>
        <charset val="134"/>
      </rPr>
      <t>教育管理事务</t>
    </r>
  </si>
  <si>
    <r>
      <rPr>
        <sz val="12"/>
        <rFont val="Times New Roman"/>
        <family val="1"/>
      </rPr>
      <t>2050101</t>
    </r>
    <r>
      <rPr>
        <sz val="12"/>
        <rFont val="宋体"/>
        <charset val="134"/>
      </rPr>
      <t>行政运行</t>
    </r>
  </si>
  <si>
    <r>
      <rPr>
        <sz val="12"/>
        <rFont val="Times New Roman"/>
        <family val="1"/>
      </rPr>
      <t>2050102</t>
    </r>
    <r>
      <rPr>
        <sz val="12"/>
        <rFont val="宋体"/>
        <charset val="134"/>
      </rPr>
      <t>一般行政管理事务</t>
    </r>
  </si>
  <si>
    <r>
      <rPr>
        <sz val="12"/>
        <rFont val="Times New Roman"/>
        <family val="1"/>
      </rPr>
      <t>20502</t>
    </r>
    <r>
      <rPr>
        <sz val="12"/>
        <rFont val="宋体"/>
        <charset val="134"/>
      </rPr>
      <t>普通教育</t>
    </r>
  </si>
  <si>
    <r>
      <rPr>
        <sz val="12"/>
        <rFont val="Times New Roman"/>
        <family val="1"/>
      </rPr>
      <t>2050201</t>
    </r>
    <r>
      <rPr>
        <sz val="12"/>
        <rFont val="宋体"/>
        <charset val="134"/>
      </rPr>
      <t>学前教育</t>
    </r>
  </si>
  <si>
    <r>
      <rPr>
        <sz val="12"/>
        <rFont val="Times New Roman"/>
        <family val="1"/>
      </rPr>
      <t>2050202</t>
    </r>
    <r>
      <rPr>
        <sz val="12"/>
        <rFont val="宋体"/>
        <charset val="134"/>
      </rPr>
      <t>小学教育</t>
    </r>
  </si>
  <si>
    <r>
      <rPr>
        <sz val="12"/>
        <rFont val="Times New Roman"/>
        <family val="1"/>
      </rPr>
      <t>2050203</t>
    </r>
    <r>
      <rPr>
        <sz val="12"/>
        <rFont val="宋体"/>
        <charset val="134"/>
      </rPr>
      <t>初中教育</t>
    </r>
  </si>
  <si>
    <r>
      <rPr>
        <sz val="12"/>
        <rFont val="Times New Roman"/>
        <family val="1"/>
      </rPr>
      <t>2050299</t>
    </r>
    <r>
      <rPr>
        <sz val="12"/>
        <rFont val="宋体"/>
        <charset val="134"/>
      </rPr>
      <t>其他普通教育支出</t>
    </r>
  </si>
  <si>
    <r>
      <rPr>
        <sz val="12"/>
        <rFont val="Times New Roman"/>
        <family val="1"/>
      </rPr>
      <t>20504</t>
    </r>
    <r>
      <rPr>
        <sz val="12"/>
        <rFont val="宋体"/>
        <charset val="134"/>
      </rPr>
      <t>成人教育</t>
    </r>
  </si>
  <si>
    <r>
      <rPr>
        <sz val="12"/>
        <rFont val="Times New Roman"/>
        <family val="1"/>
      </rPr>
      <t>2050402</t>
    </r>
    <r>
      <rPr>
        <sz val="12"/>
        <rFont val="宋体"/>
        <charset val="134"/>
      </rPr>
      <t>成人中等教育</t>
    </r>
  </si>
  <si>
    <r>
      <rPr>
        <sz val="12"/>
        <rFont val="Times New Roman"/>
        <family val="1"/>
      </rPr>
      <t>20508</t>
    </r>
    <r>
      <rPr>
        <sz val="12"/>
        <rFont val="宋体"/>
        <charset val="134"/>
      </rPr>
      <t>进修及培训</t>
    </r>
  </si>
  <si>
    <r>
      <rPr>
        <sz val="12"/>
        <rFont val="Times New Roman"/>
        <family val="1"/>
      </rPr>
      <t>2050801</t>
    </r>
    <r>
      <rPr>
        <sz val="12"/>
        <rFont val="宋体"/>
        <charset val="134"/>
      </rPr>
      <t>教师进修</t>
    </r>
  </si>
  <si>
    <r>
      <rPr>
        <sz val="12"/>
        <rFont val="Times New Roman"/>
        <family val="1"/>
      </rPr>
      <t>20509</t>
    </r>
    <r>
      <rPr>
        <sz val="12"/>
        <rFont val="宋体"/>
        <charset val="134"/>
      </rPr>
      <t>教育费附加安排的支出</t>
    </r>
  </si>
  <si>
    <r>
      <rPr>
        <sz val="12"/>
        <rFont val="Times New Roman"/>
        <family val="1"/>
      </rPr>
      <t>2050903</t>
    </r>
    <r>
      <rPr>
        <sz val="12"/>
        <rFont val="宋体"/>
        <charset val="134"/>
      </rPr>
      <t>城市中小学校舍建设</t>
    </r>
  </si>
  <si>
    <r>
      <rPr>
        <sz val="12"/>
        <rFont val="Times New Roman"/>
        <family val="1"/>
      </rPr>
      <t>20599</t>
    </r>
    <r>
      <rPr>
        <sz val="12"/>
        <rFont val="宋体"/>
        <charset val="134"/>
      </rPr>
      <t>其他教育支出</t>
    </r>
  </si>
  <si>
    <r>
      <rPr>
        <sz val="12"/>
        <rFont val="Times New Roman"/>
        <family val="1"/>
      </rPr>
      <t>2059999</t>
    </r>
    <r>
      <rPr>
        <sz val="12"/>
        <rFont val="宋体"/>
        <charset val="134"/>
      </rPr>
      <t>其他教育支出</t>
    </r>
  </si>
  <si>
    <r>
      <rPr>
        <sz val="12"/>
        <rFont val="Times New Roman"/>
        <family val="1"/>
      </rPr>
      <t>206</t>
    </r>
    <r>
      <rPr>
        <sz val="12"/>
        <rFont val="宋体"/>
        <charset val="134"/>
      </rPr>
      <t>科学技术支出</t>
    </r>
  </si>
  <si>
    <r>
      <rPr>
        <sz val="12"/>
        <rFont val="Times New Roman"/>
        <family val="1"/>
      </rPr>
      <t>20601</t>
    </r>
    <r>
      <rPr>
        <sz val="12"/>
        <rFont val="宋体"/>
        <charset val="134"/>
      </rPr>
      <t>科学技术管理事务</t>
    </r>
  </si>
  <si>
    <r>
      <rPr>
        <sz val="12"/>
        <rFont val="Times New Roman"/>
        <family val="1"/>
      </rPr>
      <t>2060101</t>
    </r>
    <r>
      <rPr>
        <sz val="12"/>
        <rFont val="宋体"/>
        <charset val="134"/>
      </rPr>
      <t>行政运行</t>
    </r>
  </si>
  <si>
    <r>
      <rPr>
        <sz val="12"/>
        <rFont val="Times New Roman"/>
        <family val="1"/>
      </rPr>
      <t>2060102</t>
    </r>
    <r>
      <rPr>
        <sz val="12"/>
        <rFont val="宋体"/>
        <charset val="134"/>
      </rPr>
      <t>一般行政管理事务</t>
    </r>
  </si>
  <si>
    <r>
      <rPr>
        <sz val="12"/>
        <rFont val="Times New Roman"/>
        <family val="1"/>
      </rPr>
      <t>2060199</t>
    </r>
    <r>
      <rPr>
        <sz val="12"/>
        <rFont val="宋体"/>
        <charset val="134"/>
      </rPr>
      <t>其他科学技术管理事务支出</t>
    </r>
  </si>
  <si>
    <r>
      <rPr>
        <sz val="12"/>
        <rFont val="Times New Roman"/>
        <family val="1"/>
      </rPr>
      <t>20604</t>
    </r>
    <r>
      <rPr>
        <sz val="12"/>
        <rFont val="宋体"/>
        <charset val="134"/>
      </rPr>
      <t>技术研究与开发</t>
    </r>
  </si>
  <si>
    <r>
      <rPr>
        <sz val="12"/>
        <rFont val="Times New Roman"/>
        <family val="1"/>
      </rPr>
      <t>2060403</t>
    </r>
    <r>
      <rPr>
        <sz val="12"/>
        <rFont val="宋体"/>
        <charset val="134"/>
      </rPr>
      <t>产业技术研究与开发</t>
    </r>
  </si>
  <si>
    <r>
      <rPr>
        <sz val="12"/>
        <rFont val="Times New Roman"/>
        <family val="1"/>
      </rPr>
      <t>20607</t>
    </r>
    <r>
      <rPr>
        <sz val="12"/>
        <rFont val="宋体"/>
        <charset val="134"/>
      </rPr>
      <t>科学技术普及</t>
    </r>
  </si>
  <si>
    <r>
      <rPr>
        <sz val="12"/>
        <rFont val="Times New Roman"/>
        <family val="1"/>
      </rPr>
      <t>2060702</t>
    </r>
    <r>
      <rPr>
        <sz val="12"/>
        <rFont val="宋体"/>
        <charset val="134"/>
      </rPr>
      <t>科普活动</t>
    </r>
  </si>
  <si>
    <r>
      <rPr>
        <sz val="12"/>
        <rFont val="Times New Roman"/>
        <family val="1"/>
      </rPr>
      <t>2060799</t>
    </r>
    <r>
      <rPr>
        <sz val="12"/>
        <rFont val="宋体"/>
        <charset val="134"/>
      </rPr>
      <t>其他科学技术普及支出</t>
    </r>
  </si>
  <si>
    <r>
      <rPr>
        <sz val="12"/>
        <rFont val="Times New Roman"/>
        <family val="1"/>
      </rPr>
      <t>207</t>
    </r>
    <r>
      <rPr>
        <sz val="12"/>
        <rFont val="宋体"/>
        <charset val="134"/>
      </rPr>
      <t>文化旅游体育与传媒支出</t>
    </r>
  </si>
  <si>
    <r>
      <rPr>
        <sz val="12"/>
        <rFont val="Times New Roman"/>
        <family val="1"/>
      </rPr>
      <t>20701</t>
    </r>
    <r>
      <rPr>
        <sz val="12"/>
        <rFont val="宋体"/>
        <charset val="134"/>
      </rPr>
      <t>文化和旅游</t>
    </r>
  </si>
  <si>
    <r>
      <rPr>
        <sz val="12"/>
        <rFont val="Times New Roman"/>
        <family val="1"/>
      </rPr>
      <t>2070101</t>
    </r>
    <r>
      <rPr>
        <sz val="12"/>
        <rFont val="宋体"/>
        <charset val="134"/>
      </rPr>
      <t>行政运行</t>
    </r>
  </si>
  <si>
    <r>
      <rPr>
        <sz val="12"/>
        <rFont val="Times New Roman"/>
        <family val="1"/>
      </rPr>
      <t>2070102</t>
    </r>
    <r>
      <rPr>
        <sz val="12"/>
        <rFont val="宋体"/>
        <charset val="134"/>
      </rPr>
      <t>一般行政管理事务</t>
    </r>
  </si>
  <si>
    <r>
      <rPr>
        <sz val="12"/>
        <rFont val="Times New Roman"/>
        <family val="1"/>
      </rPr>
      <t>2070104</t>
    </r>
    <r>
      <rPr>
        <sz val="12"/>
        <rFont val="宋体"/>
        <charset val="134"/>
      </rPr>
      <t>图书馆</t>
    </r>
  </si>
  <si>
    <r>
      <rPr>
        <sz val="12"/>
        <rFont val="Times New Roman"/>
        <family val="1"/>
      </rPr>
      <t>2070108</t>
    </r>
    <r>
      <rPr>
        <sz val="12"/>
        <rFont val="宋体"/>
        <charset val="134"/>
      </rPr>
      <t>文化活动</t>
    </r>
  </si>
  <si>
    <r>
      <rPr>
        <sz val="12"/>
        <rFont val="Times New Roman"/>
        <family val="1"/>
      </rPr>
      <t>2070109</t>
    </r>
    <r>
      <rPr>
        <sz val="12"/>
        <rFont val="宋体"/>
        <charset val="134"/>
      </rPr>
      <t>群众文化</t>
    </r>
  </si>
  <si>
    <r>
      <rPr>
        <sz val="12"/>
        <rFont val="Times New Roman"/>
        <family val="1"/>
      </rPr>
      <t>2070112</t>
    </r>
    <r>
      <rPr>
        <sz val="12"/>
        <rFont val="宋体"/>
        <charset val="134"/>
      </rPr>
      <t>文化和旅游市场管理</t>
    </r>
  </si>
  <si>
    <r>
      <rPr>
        <sz val="12"/>
        <rFont val="Times New Roman"/>
        <family val="1"/>
      </rPr>
      <t>2070199</t>
    </r>
    <r>
      <rPr>
        <sz val="12"/>
        <rFont val="宋体"/>
        <charset val="134"/>
      </rPr>
      <t>其他文化和旅游支出</t>
    </r>
  </si>
  <si>
    <r>
      <rPr>
        <sz val="12"/>
        <rFont val="Times New Roman"/>
        <family val="1"/>
      </rPr>
      <t>20703</t>
    </r>
    <r>
      <rPr>
        <sz val="12"/>
        <rFont val="宋体"/>
        <charset val="134"/>
      </rPr>
      <t>体育</t>
    </r>
  </si>
  <si>
    <r>
      <rPr>
        <sz val="12"/>
        <rFont val="Times New Roman"/>
        <family val="1"/>
      </rPr>
      <t>2070301</t>
    </r>
    <r>
      <rPr>
        <sz val="12"/>
        <rFont val="宋体"/>
        <charset val="134"/>
      </rPr>
      <t>行政运行</t>
    </r>
  </si>
  <si>
    <r>
      <rPr>
        <sz val="12"/>
        <rFont val="Times New Roman"/>
        <family val="1"/>
      </rPr>
      <t>2070302</t>
    </r>
    <r>
      <rPr>
        <sz val="12"/>
        <rFont val="宋体"/>
        <charset val="134"/>
      </rPr>
      <t>一般行政管理事务</t>
    </r>
  </si>
  <si>
    <r>
      <rPr>
        <sz val="12"/>
        <rFont val="Times New Roman"/>
        <family val="1"/>
      </rPr>
      <t>2070304</t>
    </r>
    <r>
      <rPr>
        <sz val="12"/>
        <rFont val="宋体"/>
        <charset val="134"/>
      </rPr>
      <t>运动项目管理</t>
    </r>
  </si>
  <si>
    <r>
      <rPr>
        <sz val="12"/>
        <rFont val="Times New Roman"/>
        <family val="1"/>
      </rPr>
      <t>2070305</t>
    </r>
    <r>
      <rPr>
        <sz val="12"/>
        <rFont val="宋体"/>
        <charset val="134"/>
      </rPr>
      <t>体育竞赛</t>
    </r>
  </si>
  <si>
    <r>
      <rPr>
        <sz val="12"/>
        <rFont val="Times New Roman"/>
        <family val="1"/>
      </rPr>
      <t>2070306</t>
    </r>
    <r>
      <rPr>
        <sz val="12"/>
        <rFont val="宋体"/>
        <charset val="134"/>
      </rPr>
      <t>体育训练</t>
    </r>
  </si>
  <si>
    <r>
      <rPr>
        <sz val="12"/>
        <rFont val="Times New Roman"/>
        <family val="1"/>
      </rPr>
      <t>2070308</t>
    </r>
    <r>
      <rPr>
        <sz val="12"/>
        <rFont val="宋体"/>
        <charset val="134"/>
      </rPr>
      <t>群众体育</t>
    </r>
  </si>
  <si>
    <r>
      <rPr>
        <sz val="12"/>
        <rFont val="Times New Roman"/>
        <family val="1"/>
      </rPr>
      <t>20706</t>
    </r>
    <r>
      <rPr>
        <sz val="12"/>
        <rFont val="宋体"/>
        <charset val="134"/>
      </rPr>
      <t>新闻出版电影</t>
    </r>
  </si>
  <si>
    <r>
      <rPr>
        <sz val="12"/>
        <rFont val="Times New Roman"/>
        <family val="1"/>
      </rPr>
      <t>2070601</t>
    </r>
    <r>
      <rPr>
        <sz val="12"/>
        <rFont val="宋体"/>
        <charset val="134"/>
      </rPr>
      <t>行政运行</t>
    </r>
  </si>
  <si>
    <r>
      <rPr>
        <sz val="12"/>
        <rFont val="Times New Roman"/>
        <family val="1"/>
      </rPr>
      <t>2070604</t>
    </r>
    <r>
      <rPr>
        <sz val="12"/>
        <rFont val="宋体"/>
        <charset val="134"/>
      </rPr>
      <t>新闻通讯</t>
    </r>
  </si>
  <si>
    <r>
      <rPr>
        <sz val="12"/>
        <rFont val="Times New Roman"/>
        <family val="1"/>
      </rPr>
      <t>20799</t>
    </r>
    <r>
      <rPr>
        <sz val="12"/>
        <rFont val="宋体"/>
        <charset val="134"/>
      </rPr>
      <t>其他文化体育与传媒支出</t>
    </r>
  </si>
  <si>
    <r>
      <rPr>
        <sz val="12"/>
        <rFont val="Times New Roman"/>
        <family val="1"/>
      </rPr>
      <t>2079999</t>
    </r>
    <r>
      <rPr>
        <sz val="12"/>
        <rFont val="宋体"/>
        <charset val="134"/>
      </rPr>
      <t>其他文化体育与传媒支出</t>
    </r>
  </si>
  <si>
    <r>
      <rPr>
        <sz val="12"/>
        <rFont val="Times New Roman"/>
        <family val="1"/>
      </rPr>
      <t>208</t>
    </r>
    <r>
      <rPr>
        <sz val="12"/>
        <rFont val="宋体"/>
        <charset val="134"/>
      </rPr>
      <t>社会保障和就业支出</t>
    </r>
  </si>
  <si>
    <r>
      <rPr>
        <sz val="12"/>
        <rFont val="Times New Roman"/>
        <family val="1"/>
      </rPr>
      <t>20801</t>
    </r>
    <r>
      <rPr>
        <sz val="12"/>
        <rFont val="宋体"/>
        <charset val="134"/>
      </rPr>
      <t>人力资源和社会保障管理事务</t>
    </r>
  </si>
  <si>
    <r>
      <rPr>
        <sz val="12"/>
        <rFont val="Times New Roman"/>
        <family val="1"/>
      </rPr>
      <t>2080101</t>
    </r>
    <r>
      <rPr>
        <sz val="12"/>
        <rFont val="宋体"/>
        <charset val="134"/>
      </rPr>
      <t>行政运行</t>
    </r>
  </si>
  <si>
    <r>
      <rPr>
        <sz val="12"/>
        <rFont val="Times New Roman"/>
        <family val="1"/>
      </rPr>
      <t>2080102</t>
    </r>
    <r>
      <rPr>
        <sz val="12"/>
        <rFont val="宋体"/>
        <charset val="134"/>
      </rPr>
      <t>一般行政管理事务</t>
    </r>
  </si>
  <si>
    <r>
      <rPr>
        <sz val="12"/>
        <rFont val="Times New Roman"/>
        <family val="1"/>
      </rPr>
      <t>2080103</t>
    </r>
    <r>
      <rPr>
        <sz val="12"/>
        <rFont val="宋体"/>
        <charset val="134"/>
      </rPr>
      <t>机关服务</t>
    </r>
  </si>
  <si>
    <r>
      <rPr>
        <sz val="12"/>
        <rFont val="Times New Roman"/>
        <family val="1"/>
      </rPr>
      <t>2080104</t>
    </r>
    <r>
      <rPr>
        <sz val="12"/>
        <rFont val="宋体"/>
        <charset val="134"/>
      </rPr>
      <t>综合业务管理</t>
    </r>
  </si>
  <si>
    <r>
      <rPr>
        <sz val="12"/>
        <rFont val="Times New Roman"/>
        <family val="1"/>
      </rPr>
      <t>2080105</t>
    </r>
    <r>
      <rPr>
        <sz val="12"/>
        <rFont val="宋体"/>
        <charset val="134"/>
      </rPr>
      <t>劳动保障监察</t>
    </r>
  </si>
  <si>
    <r>
      <rPr>
        <sz val="12"/>
        <rFont val="Times New Roman"/>
        <family val="1"/>
      </rPr>
      <t>2080106</t>
    </r>
    <r>
      <rPr>
        <sz val="12"/>
        <rFont val="宋体"/>
        <charset val="134"/>
      </rPr>
      <t>就业管理事务</t>
    </r>
  </si>
  <si>
    <r>
      <rPr>
        <sz val="12"/>
        <rFont val="Times New Roman"/>
        <family val="1"/>
      </rPr>
      <t>2080107</t>
    </r>
    <r>
      <rPr>
        <sz val="12"/>
        <rFont val="宋体"/>
        <charset val="134"/>
      </rPr>
      <t>社会保险业务管理事务</t>
    </r>
  </si>
  <si>
    <r>
      <rPr>
        <sz val="12"/>
        <rFont val="Times New Roman"/>
        <family val="1"/>
      </rPr>
      <t>2080108</t>
    </r>
    <r>
      <rPr>
        <sz val="12"/>
        <rFont val="宋体"/>
        <charset val="134"/>
      </rPr>
      <t>信息化建设</t>
    </r>
  </si>
  <si>
    <r>
      <rPr>
        <sz val="12"/>
        <rFont val="Times New Roman"/>
        <family val="1"/>
      </rPr>
      <t>2080111</t>
    </r>
    <r>
      <rPr>
        <sz val="12"/>
        <rFont val="宋体"/>
        <charset val="134"/>
      </rPr>
      <t>公共就业服务和职业技能鉴定机构</t>
    </r>
  </si>
  <si>
    <r>
      <rPr>
        <sz val="12"/>
        <rFont val="Times New Roman"/>
        <family val="1"/>
      </rPr>
      <t>2080112</t>
    </r>
    <r>
      <rPr>
        <sz val="12"/>
        <rFont val="宋体"/>
        <charset val="134"/>
      </rPr>
      <t>劳动人事争议调解仲裁</t>
    </r>
  </si>
  <si>
    <r>
      <rPr>
        <sz val="12"/>
        <rFont val="Times New Roman"/>
        <family val="1"/>
      </rPr>
      <t>2080199</t>
    </r>
    <r>
      <rPr>
        <sz val="12"/>
        <rFont val="宋体"/>
        <charset val="134"/>
      </rPr>
      <t>其他人力资源和社会保障管理事务支出</t>
    </r>
  </si>
  <si>
    <r>
      <rPr>
        <sz val="12"/>
        <rFont val="Times New Roman"/>
        <family val="1"/>
      </rPr>
      <t>20802</t>
    </r>
    <r>
      <rPr>
        <sz val="12"/>
        <rFont val="宋体"/>
        <charset val="134"/>
      </rPr>
      <t>民政管理事务</t>
    </r>
  </si>
  <si>
    <r>
      <rPr>
        <sz val="12"/>
        <rFont val="Times New Roman"/>
        <family val="1"/>
      </rPr>
      <t>2080201</t>
    </r>
    <r>
      <rPr>
        <sz val="12"/>
        <rFont val="宋体"/>
        <charset val="134"/>
      </rPr>
      <t>行政运行</t>
    </r>
  </si>
  <si>
    <r>
      <rPr>
        <sz val="12"/>
        <rFont val="Times New Roman"/>
        <family val="1"/>
      </rPr>
      <t>2080206</t>
    </r>
    <r>
      <rPr>
        <sz val="12"/>
        <rFont val="宋体"/>
        <charset val="134"/>
      </rPr>
      <t>民间组织管理</t>
    </r>
  </si>
  <si>
    <r>
      <rPr>
        <sz val="12"/>
        <rFont val="Times New Roman"/>
        <family val="1"/>
      </rPr>
      <t>2080207</t>
    </r>
    <r>
      <rPr>
        <sz val="12"/>
        <rFont val="宋体"/>
        <charset val="134"/>
      </rPr>
      <t>行政区划和地名管理</t>
    </r>
  </si>
  <si>
    <r>
      <rPr>
        <sz val="12"/>
        <rFont val="Times New Roman"/>
        <family val="1"/>
      </rPr>
      <t>2080208</t>
    </r>
    <r>
      <rPr>
        <sz val="12"/>
        <rFont val="宋体"/>
        <charset val="134"/>
      </rPr>
      <t>基层政权和社区建设</t>
    </r>
  </si>
  <si>
    <r>
      <rPr>
        <sz val="12"/>
        <rFont val="Times New Roman"/>
        <family val="1"/>
      </rPr>
      <t>2080299</t>
    </r>
    <r>
      <rPr>
        <sz val="12"/>
        <rFont val="宋体"/>
        <charset val="134"/>
      </rPr>
      <t>其他民政管理事务支出</t>
    </r>
  </si>
  <si>
    <r>
      <rPr>
        <sz val="12"/>
        <rFont val="Times New Roman"/>
        <family val="1"/>
      </rPr>
      <t>20805</t>
    </r>
    <r>
      <rPr>
        <sz val="12"/>
        <rFont val="宋体"/>
        <charset val="134"/>
      </rPr>
      <t>行政事业单位离退休</t>
    </r>
  </si>
  <si>
    <r>
      <rPr>
        <sz val="12"/>
        <rFont val="Times New Roman"/>
        <family val="1"/>
      </rPr>
      <t>2080501</t>
    </r>
    <r>
      <rPr>
        <sz val="12"/>
        <rFont val="宋体"/>
        <charset val="134"/>
      </rPr>
      <t>归口管理的行政单位离退休</t>
    </r>
  </si>
  <si>
    <r>
      <rPr>
        <sz val="12"/>
        <rFont val="Times New Roman"/>
        <family val="1"/>
      </rPr>
      <t>2080502</t>
    </r>
    <r>
      <rPr>
        <sz val="12"/>
        <rFont val="宋体"/>
        <charset val="134"/>
      </rPr>
      <t>事业单位离退休</t>
    </r>
  </si>
  <si>
    <r>
      <rPr>
        <sz val="12"/>
        <rFont val="Times New Roman"/>
        <family val="1"/>
      </rPr>
      <t>2080505</t>
    </r>
    <r>
      <rPr>
        <sz val="12"/>
        <rFont val="宋体"/>
        <charset val="134"/>
      </rPr>
      <t>机关事业单位基本养老保险缴费支出</t>
    </r>
  </si>
  <si>
    <r>
      <rPr>
        <sz val="12"/>
        <rFont val="Times New Roman"/>
        <family val="1"/>
      </rPr>
      <t>2080506</t>
    </r>
    <r>
      <rPr>
        <sz val="12"/>
        <rFont val="宋体"/>
        <charset val="134"/>
      </rPr>
      <t>机关事业单位职业年金缴费支出</t>
    </r>
  </si>
  <si>
    <r>
      <rPr>
        <sz val="12"/>
        <rFont val="Times New Roman"/>
        <family val="1"/>
      </rPr>
      <t>20808</t>
    </r>
    <r>
      <rPr>
        <sz val="12"/>
        <rFont val="宋体"/>
        <charset val="134"/>
      </rPr>
      <t>抚恤</t>
    </r>
  </si>
  <si>
    <r>
      <rPr>
        <sz val="12"/>
        <rFont val="Times New Roman"/>
        <family val="1"/>
      </rPr>
      <t>2080801</t>
    </r>
    <r>
      <rPr>
        <sz val="12"/>
        <rFont val="宋体"/>
        <charset val="134"/>
      </rPr>
      <t>死亡抚恤</t>
    </r>
  </si>
  <si>
    <r>
      <rPr>
        <sz val="12"/>
        <rFont val="Times New Roman"/>
        <family val="1"/>
      </rPr>
      <t>2080802</t>
    </r>
    <r>
      <rPr>
        <sz val="12"/>
        <rFont val="宋体"/>
        <charset val="134"/>
      </rPr>
      <t>伤残抚恤</t>
    </r>
  </si>
  <si>
    <r>
      <rPr>
        <sz val="12"/>
        <rFont val="Times New Roman"/>
        <family val="1"/>
      </rPr>
      <t>2080803</t>
    </r>
    <r>
      <rPr>
        <sz val="12"/>
        <rFont val="宋体"/>
        <charset val="134"/>
      </rPr>
      <t>在乡复员、退伍军人生活补助</t>
    </r>
  </si>
  <si>
    <r>
      <rPr>
        <sz val="12"/>
        <rFont val="Times New Roman"/>
        <family val="1"/>
      </rPr>
      <t>2080805</t>
    </r>
    <r>
      <rPr>
        <sz val="12"/>
        <rFont val="宋体"/>
        <charset val="134"/>
      </rPr>
      <t>义务兵优待</t>
    </r>
  </si>
  <si>
    <r>
      <rPr>
        <sz val="12"/>
        <rFont val="Times New Roman"/>
        <family val="1"/>
      </rPr>
      <t>2080899</t>
    </r>
    <r>
      <rPr>
        <sz val="12"/>
        <rFont val="宋体"/>
        <charset val="134"/>
      </rPr>
      <t>其他优抚支出</t>
    </r>
  </si>
  <si>
    <r>
      <rPr>
        <sz val="12"/>
        <rFont val="Times New Roman"/>
        <family val="1"/>
      </rPr>
      <t>20809</t>
    </r>
    <r>
      <rPr>
        <sz val="12"/>
        <rFont val="宋体"/>
        <charset val="134"/>
      </rPr>
      <t>退役安置</t>
    </r>
  </si>
  <si>
    <r>
      <rPr>
        <sz val="12"/>
        <rFont val="Times New Roman"/>
        <family val="1"/>
      </rPr>
      <t>2080901</t>
    </r>
    <r>
      <rPr>
        <sz val="12"/>
        <rFont val="宋体"/>
        <charset val="134"/>
      </rPr>
      <t>退役士兵安置</t>
    </r>
  </si>
  <si>
    <r>
      <rPr>
        <sz val="12"/>
        <rFont val="Times New Roman"/>
        <family val="1"/>
      </rPr>
      <t>2080904</t>
    </r>
    <r>
      <rPr>
        <sz val="12"/>
        <rFont val="宋体"/>
        <charset val="134"/>
      </rPr>
      <t>退役士兵管理教育</t>
    </r>
  </si>
  <si>
    <r>
      <rPr>
        <sz val="12"/>
        <rFont val="Times New Roman"/>
        <family val="1"/>
      </rPr>
      <t>2080999</t>
    </r>
    <r>
      <rPr>
        <sz val="12"/>
        <rFont val="宋体"/>
        <charset val="134"/>
      </rPr>
      <t>其他退役安置支出</t>
    </r>
  </si>
  <si>
    <r>
      <rPr>
        <sz val="12"/>
        <rFont val="Times New Roman"/>
        <family val="1"/>
      </rPr>
      <t>20810</t>
    </r>
    <r>
      <rPr>
        <sz val="12"/>
        <rFont val="宋体"/>
        <charset val="134"/>
      </rPr>
      <t>社会福利</t>
    </r>
  </si>
  <si>
    <r>
      <rPr>
        <sz val="12"/>
        <rFont val="Times New Roman"/>
        <family val="1"/>
      </rPr>
      <t>2081001</t>
    </r>
    <r>
      <rPr>
        <sz val="12"/>
        <rFont val="宋体"/>
        <charset val="134"/>
      </rPr>
      <t>儿童福利</t>
    </r>
  </si>
  <si>
    <r>
      <rPr>
        <sz val="12"/>
        <rFont val="Times New Roman"/>
        <family val="1"/>
      </rPr>
      <t>2081002</t>
    </r>
    <r>
      <rPr>
        <sz val="12"/>
        <rFont val="宋体"/>
        <charset val="134"/>
      </rPr>
      <t>老年福利</t>
    </r>
  </si>
  <si>
    <r>
      <rPr>
        <sz val="12"/>
        <rFont val="Times New Roman"/>
        <family val="1"/>
      </rPr>
      <t>2081004</t>
    </r>
    <r>
      <rPr>
        <sz val="12"/>
        <rFont val="宋体"/>
        <charset val="134"/>
      </rPr>
      <t>殡葬</t>
    </r>
  </si>
  <si>
    <r>
      <rPr>
        <sz val="12"/>
        <rFont val="Times New Roman"/>
        <family val="1"/>
      </rPr>
      <t>2081005</t>
    </r>
    <r>
      <rPr>
        <sz val="12"/>
        <rFont val="宋体"/>
        <charset val="134"/>
      </rPr>
      <t>社会福利事业单位</t>
    </r>
  </si>
  <si>
    <r>
      <rPr>
        <sz val="12"/>
        <rFont val="Times New Roman"/>
        <family val="1"/>
      </rPr>
      <t>2081099</t>
    </r>
    <r>
      <rPr>
        <sz val="12"/>
        <rFont val="宋体"/>
        <charset val="134"/>
      </rPr>
      <t>其他社会福利支出</t>
    </r>
  </si>
  <si>
    <r>
      <rPr>
        <sz val="12"/>
        <rFont val="Times New Roman"/>
        <family val="1"/>
      </rPr>
      <t>20811</t>
    </r>
    <r>
      <rPr>
        <sz val="12"/>
        <rFont val="宋体"/>
        <charset val="134"/>
      </rPr>
      <t>残疾人事业</t>
    </r>
  </si>
  <si>
    <r>
      <rPr>
        <sz val="12"/>
        <rFont val="Times New Roman"/>
        <family val="1"/>
      </rPr>
      <t>2081104</t>
    </r>
    <r>
      <rPr>
        <sz val="12"/>
        <rFont val="宋体"/>
        <charset val="134"/>
      </rPr>
      <t>残疾人康复</t>
    </r>
  </si>
  <si>
    <r>
      <rPr>
        <sz val="12"/>
        <rFont val="Times New Roman"/>
        <family val="1"/>
      </rPr>
      <t>2081105</t>
    </r>
    <r>
      <rPr>
        <sz val="12"/>
        <rFont val="宋体"/>
        <charset val="134"/>
      </rPr>
      <t>残疾人就业和扶贫</t>
    </r>
  </si>
  <si>
    <r>
      <rPr>
        <sz val="12"/>
        <rFont val="Times New Roman"/>
        <family val="1"/>
      </rPr>
      <t>2081106</t>
    </r>
    <r>
      <rPr>
        <sz val="12"/>
        <rFont val="宋体"/>
        <charset val="134"/>
      </rPr>
      <t>残疾人体育</t>
    </r>
  </si>
  <si>
    <r>
      <rPr>
        <sz val="12"/>
        <rFont val="Times New Roman"/>
        <family val="1"/>
      </rPr>
      <t>2081107</t>
    </r>
    <r>
      <rPr>
        <sz val="12"/>
        <rFont val="宋体"/>
        <charset val="134"/>
      </rPr>
      <t>残疾人生活和护理补贴</t>
    </r>
  </si>
  <si>
    <r>
      <rPr>
        <sz val="12"/>
        <rFont val="Times New Roman"/>
        <family val="1"/>
      </rPr>
      <t>2081199</t>
    </r>
    <r>
      <rPr>
        <sz val="12"/>
        <rFont val="宋体"/>
        <charset val="134"/>
      </rPr>
      <t>其他残疾人事业支出</t>
    </r>
  </si>
  <si>
    <r>
      <rPr>
        <sz val="12"/>
        <rFont val="Times New Roman"/>
        <family val="1"/>
      </rPr>
      <t>20819</t>
    </r>
    <r>
      <rPr>
        <sz val="12"/>
        <rFont val="宋体"/>
        <charset val="134"/>
      </rPr>
      <t>最低生活保障</t>
    </r>
  </si>
  <si>
    <r>
      <rPr>
        <sz val="12"/>
        <rFont val="Times New Roman"/>
        <family val="1"/>
      </rPr>
      <t>2081901</t>
    </r>
    <r>
      <rPr>
        <sz val="12"/>
        <rFont val="宋体"/>
        <charset val="134"/>
      </rPr>
      <t>城市最低生活保障金支出</t>
    </r>
  </si>
  <si>
    <r>
      <rPr>
        <sz val="12"/>
        <rFont val="Times New Roman"/>
        <family val="1"/>
      </rPr>
      <t>20820</t>
    </r>
    <r>
      <rPr>
        <sz val="12"/>
        <rFont val="宋体"/>
        <charset val="134"/>
      </rPr>
      <t>临时救助</t>
    </r>
  </si>
  <si>
    <r>
      <rPr>
        <sz val="12"/>
        <rFont val="Times New Roman"/>
        <family val="1"/>
      </rPr>
      <t>2082002</t>
    </r>
    <r>
      <rPr>
        <sz val="12"/>
        <rFont val="宋体"/>
        <charset val="134"/>
      </rPr>
      <t>流浪乞讨人员救助支出</t>
    </r>
  </si>
  <si>
    <r>
      <rPr>
        <sz val="12"/>
        <rFont val="Times New Roman"/>
        <family val="1"/>
      </rPr>
      <t>20825</t>
    </r>
    <r>
      <rPr>
        <sz val="12"/>
        <rFont val="宋体"/>
        <charset val="134"/>
      </rPr>
      <t>其他生活救助</t>
    </r>
  </si>
  <si>
    <r>
      <rPr>
        <sz val="12"/>
        <rFont val="Times New Roman"/>
        <family val="1"/>
      </rPr>
      <t>2082501</t>
    </r>
    <r>
      <rPr>
        <sz val="12"/>
        <rFont val="宋体"/>
        <charset val="134"/>
      </rPr>
      <t>其他城市生活救助</t>
    </r>
  </si>
  <si>
    <r>
      <rPr>
        <sz val="12"/>
        <rFont val="Times New Roman"/>
        <family val="1"/>
      </rPr>
      <t>20826</t>
    </r>
    <r>
      <rPr>
        <sz val="12"/>
        <rFont val="宋体"/>
        <charset val="134"/>
      </rPr>
      <t>财政对基本养老保险基金的补助</t>
    </r>
  </si>
  <si>
    <r>
      <rPr>
        <sz val="12"/>
        <rFont val="Times New Roman"/>
        <family val="1"/>
      </rPr>
      <t>2082602</t>
    </r>
    <r>
      <rPr>
        <sz val="12"/>
        <rFont val="宋体"/>
        <charset val="134"/>
      </rPr>
      <t>财政对城乡居民基本养老保险基金的补助</t>
    </r>
  </si>
  <si>
    <r>
      <rPr>
        <sz val="12"/>
        <rFont val="Times New Roman"/>
        <family val="1"/>
      </rPr>
      <t>2082699</t>
    </r>
    <r>
      <rPr>
        <sz val="12"/>
        <rFont val="宋体"/>
        <charset val="134"/>
      </rPr>
      <t>财政对其他基本养老保险基金的补助</t>
    </r>
  </si>
  <si>
    <r>
      <rPr>
        <sz val="12"/>
        <rFont val="Times New Roman"/>
        <family val="1"/>
      </rPr>
      <t>20828</t>
    </r>
    <r>
      <rPr>
        <sz val="12"/>
        <rFont val="宋体"/>
        <charset val="134"/>
      </rPr>
      <t>退役军人管理事务</t>
    </r>
  </si>
  <si>
    <r>
      <rPr>
        <sz val="12"/>
        <rFont val="Times New Roman"/>
        <family val="1"/>
      </rPr>
      <t>2082801</t>
    </r>
    <r>
      <rPr>
        <sz val="12"/>
        <rFont val="宋体"/>
        <charset val="134"/>
      </rPr>
      <t>行政运行</t>
    </r>
  </si>
  <si>
    <r>
      <rPr>
        <sz val="12"/>
        <rFont val="Times New Roman"/>
        <family val="1"/>
      </rPr>
      <t>2082802</t>
    </r>
    <r>
      <rPr>
        <sz val="12"/>
        <rFont val="宋体"/>
        <charset val="134"/>
      </rPr>
      <t>一般行政管理事务</t>
    </r>
  </si>
  <si>
    <r>
      <rPr>
        <sz val="12"/>
        <rFont val="Times New Roman"/>
        <family val="1"/>
      </rPr>
      <t>2082804</t>
    </r>
    <r>
      <rPr>
        <sz val="12"/>
        <rFont val="宋体"/>
        <charset val="134"/>
      </rPr>
      <t>拥军优属</t>
    </r>
  </si>
  <si>
    <r>
      <rPr>
        <sz val="12"/>
        <rFont val="Times New Roman"/>
        <family val="1"/>
      </rPr>
      <t>2082899</t>
    </r>
    <r>
      <rPr>
        <sz val="12"/>
        <rFont val="宋体"/>
        <charset val="134"/>
      </rPr>
      <t>其他退役军人事务管理支出</t>
    </r>
  </si>
  <si>
    <r>
      <rPr>
        <sz val="12"/>
        <rFont val="Times New Roman"/>
        <family val="1"/>
      </rPr>
      <t>20899</t>
    </r>
    <r>
      <rPr>
        <sz val="12"/>
        <rFont val="宋体"/>
        <charset val="134"/>
      </rPr>
      <t>其他社会保障和就业支出</t>
    </r>
  </si>
  <si>
    <r>
      <rPr>
        <sz val="12"/>
        <rFont val="Times New Roman"/>
        <family val="1"/>
      </rPr>
      <t>2089901</t>
    </r>
    <r>
      <rPr>
        <sz val="12"/>
        <rFont val="宋体"/>
        <charset val="134"/>
      </rPr>
      <t>其他社会保障和就业支出</t>
    </r>
  </si>
  <si>
    <r>
      <rPr>
        <sz val="12"/>
        <rFont val="Times New Roman"/>
        <family val="1"/>
      </rPr>
      <t>210</t>
    </r>
    <r>
      <rPr>
        <sz val="12"/>
        <rFont val="宋体"/>
        <charset val="134"/>
      </rPr>
      <t>卫生健康支出</t>
    </r>
  </si>
  <si>
    <r>
      <rPr>
        <sz val="12"/>
        <rFont val="Times New Roman"/>
        <family val="1"/>
      </rPr>
      <t>21001</t>
    </r>
    <r>
      <rPr>
        <sz val="12"/>
        <rFont val="宋体"/>
        <charset val="134"/>
      </rPr>
      <t>卫生健康管理事务</t>
    </r>
  </si>
  <si>
    <r>
      <rPr>
        <sz val="12"/>
        <rFont val="Times New Roman"/>
        <family val="1"/>
      </rPr>
      <t>2100101</t>
    </r>
    <r>
      <rPr>
        <sz val="12"/>
        <rFont val="宋体"/>
        <charset val="134"/>
      </rPr>
      <t>行政运行</t>
    </r>
  </si>
  <si>
    <r>
      <rPr>
        <sz val="12"/>
        <rFont val="Times New Roman"/>
        <family val="1"/>
      </rPr>
      <t>2100102</t>
    </r>
    <r>
      <rPr>
        <sz val="12"/>
        <rFont val="宋体"/>
        <charset val="134"/>
      </rPr>
      <t>一般行政管理事务</t>
    </r>
  </si>
  <si>
    <r>
      <rPr>
        <sz val="12"/>
        <rFont val="Times New Roman"/>
        <family val="1"/>
      </rPr>
      <t>2100199</t>
    </r>
    <r>
      <rPr>
        <sz val="12"/>
        <rFont val="宋体"/>
        <charset val="134"/>
      </rPr>
      <t>其他卫生健康管理事务支出</t>
    </r>
  </si>
  <si>
    <r>
      <rPr>
        <sz val="12"/>
        <rFont val="Times New Roman"/>
        <family val="1"/>
      </rPr>
      <t>21003</t>
    </r>
    <r>
      <rPr>
        <sz val="12"/>
        <rFont val="宋体"/>
        <charset val="134"/>
      </rPr>
      <t>基层医疗卫生机构</t>
    </r>
  </si>
  <si>
    <r>
      <rPr>
        <sz val="12"/>
        <rFont val="Times New Roman"/>
        <family val="1"/>
      </rPr>
      <t>2100301</t>
    </r>
    <r>
      <rPr>
        <sz val="12"/>
        <rFont val="宋体"/>
        <charset val="134"/>
      </rPr>
      <t>城市社区卫生机构</t>
    </r>
  </si>
  <si>
    <r>
      <rPr>
        <sz val="12"/>
        <rFont val="Times New Roman"/>
        <family val="1"/>
      </rPr>
      <t>21004</t>
    </r>
    <r>
      <rPr>
        <sz val="12"/>
        <rFont val="宋体"/>
        <charset val="134"/>
      </rPr>
      <t>公共卫生</t>
    </r>
  </si>
  <si>
    <r>
      <rPr>
        <sz val="12"/>
        <rFont val="Times New Roman"/>
        <family val="1"/>
      </rPr>
      <t>2100401</t>
    </r>
    <r>
      <rPr>
        <sz val="12"/>
        <rFont val="宋体"/>
        <charset val="134"/>
      </rPr>
      <t>疾病预防控制机构</t>
    </r>
  </si>
  <si>
    <r>
      <rPr>
        <sz val="12"/>
        <rFont val="Times New Roman"/>
        <family val="1"/>
      </rPr>
      <t>2100402</t>
    </r>
    <r>
      <rPr>
        <sz val="12"/>
        <rFont val="宋体"/>
        <charset val="134"/>
      </rPr>
      <t>卫生监督机构</t>
    </r>
  </si>
  <si>
    <r>
      <rPr>
        <sz val="12"/>
        <rFont val="Times New Roman"/>
        <family val="1"/>
      </rPr>
      <t>2100406</t>
    </r>
    <r>
      <rPr>
        <sz val="12"/>
        <rFont val="宋体"/>
        <charset val="134"/>
      </rPr>
      <t>采供血机构</t>
    </r>
  </si>
  <si>
    <r>
      <rPr>
        <sz val="12"/>
        <rFont val="Times New Roman"/>
        <family val="1"/>
      </rPr>
      <t>2100408</t>
    </r>
    <r>
      <rPr>
        <sz val="12"/>
        <rFont val="宋体"/>
        <charset val="134"/>
      </rPr>
      <t>基本公共卫生服务</t>
    </r>
  </si>
  <si>
    <r>
      <rPr>
        <sz val="12"/>
        <rFont val="Times New Roman"/>
        <family val="1"/>
      </rPr>
      <t>2100499</t>
    </r>
    <r>
      <rPr>
        <sz val="12"/>
        <rFont val="宋体"/>
        <charset val="134"/>
      </rPr>
      <t>其他公共卫生支出</t>
    </r>
  </si>
  <si>
    <r>
      <rPr>
        <sz val="12"/>
        <rFont val="Times New Roman"/>
        <family val="1"/>
      </rPr>
      <t>21006</t>
    </r>
    <r>
      <rPr>
        <sz val="12"/>
        <rFont val="宋体"/>
        <charset val="134"/>
      </rPr>
      <t>中医药</t>
    </r>
  </si>
  <si>
    <r>
      <rPr>
        <sz val="12"/>
        <rFont val="Times New Roman"/>
        <family val="1"/>
      </rPr>
      <t>2100601</t>
    </r>
    <r>
      <rPr>
        <sz val="12"/>
        <rFont val="宋体"/>
        <charset val="134"/>
      </rPr>
      <t>中医（民族医）药专项</t>
    </r>
  </si>
  <si>
    <r>
      <rPr>
        <sz val="12"/>
        <rFont val="Times New Roman"/>
        <family val="1"/>
      </rPr>
      <t>21007</t>
    </r>
    <r>
      <rPr>
        <sz val="12"/>
        <rFont val="宋体"/>
        <charset val="134"/>
      </rPr>
      <t>计划生育事务</t>
    </r>
  </si>
  <si>
    <r>
      <rPr>
        <sz val="12"/>
        <rFont val="Times New Roman"/>
        <family val="1"/>
      </rPr>
      <t>2100799</t>
    </r>
    <r>
      <rPr>
        <sz val="12"/>
        <rFont val="宋体"/>
        <charset val="134"/>
      </rPr>
      <t>其他计划生育事务支出</t>
    </r>
  </si>
  <si>
    <r>
      <rPr>
        <sz val="12"/>
        <rFont val="Times New Roman"/>
        <family val="1"/>
      </rPr>
      <t>21011</t>
    </r>
    <r>
      <rPr>
        <sz val="12"/>
        <rFont val="宋体"/>
        <charset val="134"/>
      </rPr>
      <t>行政事业单位医疗</t>
    </r>
  </si>
  <si>
    <r>
      <rPr>
        <sz val="12"/>
        <rFont val="Times New Roman"/>
        <family val="1"/>
      </rPr>
      <t>2101101</t>
    </r>
    <r>
      <rPr>
        <sz val="12"/>
        <rFont val="宋体"/>
        <charset val="134"/>
      </rPr>
      <t>行政单位医疗</t>
    </r>
  </si>
  <si>
    <r>
      <rPr>
        <sz val="12"/>
        <rFont val="Times New Roman"/>
        <family val="1"/>
      </rPr>
      <t>2101102</t>
    </r>
    <r>
      <rPr>
        <sz val="12"/>
        <rFont val="宋体"/>
        <charset val="134"/>
      </rPr>
      <t>事业单位医疗</t>
    </r>
  </si>
  <si>
    <r>
      <rPr>
        <sz val="12"/>
        <rFont val="Times New Roman"/>
        <family val="1"/>
      </rPr>
      <t>21099</t>
    </r>
    <r>
      <rPr>
        <sz val="12"/>
        <rFont val="宋体"/>
        <charset val="134"/>
      </rPr>
      <t>其他卫生健康支出</t>
    </r>
  </si>
  <si>
    <r>
      <rPr>
        <sz val="12"/>
        <rFont val="Times New Roman"/>
        <family val="1"/>
      </rPr>
      <t>2109901</t>
    </r>
    <r>
      <rPr>
        <sz val="12"/>
        <rFont val="宋体"/>
        <charset val="134"/>
      </rPr>
      <t>其他卫生健康支出</t>
    </r>
  </si>
  <si>
    <r>
      <rPr>
        <sz val="12"/>
        <rFont val="Times New Roman"/>
        <family val="1"/>
      </rPr>
      <t>211</t>
    </r>
    <r>
      <rPr>
        <sz val="12"/>
        <rFont val="宋体"/>
        <charset val="134"/>
      </rPr>
      <t>节能环保支出</t>
    </r>
  </si>
  <si>
    <r>
      <rPr>
        <sz val="12"/>
        <rFont val="Times New Roman"/>
        <family val="1"/>
      </rPr>
      <t>21101</t>
    </r>
    <r>
      <rPr>
        <sz val="12"/>
        <rFont val="宋体"/>
        <charset val="134"/>
      </rPr>
      <t>环境保护管理事务</t>
    </r>
  </si>
  <si>
    <r>
      <rPr>
        <sz val="12"/>
        <rFont val="Times New Roman"/>
        <family val="1"/>
      </rPr>
      <t>2110101</t>
    </r>
    <r>
      <rPr>
        <sz val="12"/>
        <rFont val="宋体"/>
        <charset val="134"/>
      </rPr>
      <t>行政运行</t>
    </r>
  </si>
  <si>
    <r>
      <rPr>
        <sz val="12"/>
        <rFont val="Times New Roman"/>
        <family val="1"/>
      </rPr>
      <t>2110102</t>
    </r>
    <r>
      <rPr>
        <sz val="12"/>
        <rFont val="宋体"/>
        <charset val="134"/>
      </rPr>
      <t>一般行政管理事务</t>
    </r>
  </si>
  <si>
    <r>
      <rPr>
        <sz val="12"/>
        <rFont val="Times New Roman"/>
        <family val="1"/>
      </rPr>
      <t>2110199</t>
    </r>
    <r>
      <rPr>
        <sz val="12"/>
        <rFont val="宋体"/>
        <charset val="134"/>
      </rPr>
      <t>其他环境保护管理事务支出</t>
    </r>
  </si>
  <si>
    <r>
      <rPr>
        <sz val="12"/>
        <rFont val="Times New Roman"/>
        <family val="1"/>
      </rPr>
      <t>21102</t>
    </r>
    <r>
      <rPr>
        <sz val="12"/>
        <rFont val="宋体"/>
        <charset val="134"/>
      </rPr>
      <t>环境监测与监察</t>
    </r>
  </si>
  <si>
    <r>
      <rPr>
        <sz val="12"/>
        <rFont val="Times New Roman"/>
        <family val="1"/>
      </rPr>
      <t>2110299</t>
    </r>
    <r>
      <rPr>
        <sz val="12"/>
        <rFont val="宋体"/>
        <charset val="134"/>
      </rPr>
      <t>其他环境监测与监察支出</t>
    </r>
  </si>
  <si>
    <r>
      <rPr>
        <sz val="12"/>
        <rFont val="Times New Roman"/>
        <family val="1"/>
      </rPr>
      <t>21103</t>
    </r>
    <r>
      <rPr>
        <sz val="12"/>
        <rFont val="宋体"/>
        <charset val="134"/>
      </rPr>
      <t>污染防治</t>
    </r>
  </si>
  <si>
    <r>
      <rPr>
        <sz val="12"/>
        <rFont val="Times New Roman"/>
        <family val="1"/>
      </rPr>
      <t>2110399</t>
    </r>
    <r>
      <rPr>
        <sz val="12"/>
        <rFont val="宋体"/>
        <charset val="134"/>
      </rPr>
      <t>其他污染防治支出</t>
    </r>
  </si>
  <si>
    <r>
      <rPr>
        <sz val="12"/>
        <rFont val="Times New Roman"/>
        <family val="1"/>
      </rPr>
      <t>21199</t>
    </r>
    <r>
      <rPr>
        <sz val="12"/>
        <rFont val="宋体"/>
        <charset val="134"/>
      </rPr>
      <t>其他节能环保支出</t>
    </r>
  </si>
  <si>
    <r>
      <rPr>
        <sz val="12"/>
        <rFont val="Times New Roman"/>
        <family val="1"/>
      </rPr>
      <t>2119901</t>
    </r>
    <r>
      <rPr>
        <sz val="12"/>
        <rFont val="宋体"/>
        <charset val="134"/>
      </rPr>
      <t>其他节能环保支出</t>
    </r>
  </si>
  <si>
    <r>
      <rPr>
        <sz val="12"/>
        <rFont val="Times New Roman"/>
        <family val="1"/>
      </rPr>
      <t>212</t>
    </r>
    <r>
      <rPr>
        <sz val="12"/>
        <rFont val="宋体"/>
        <charset val="134"/>
      </rPr>
      <t>城乡社区支出</t>
    </r>
  </si>
  <si>
    <r>
      <rPr>
        <sz val="12"/>
        <rFont val="Times New Roman"/>
        <family val="1"/>
      </rPr>
      <t>21201</t>
    </r>
    <r>
      <rPr>
        <sz val="12"/>
        <rFont val="宋体"/>
        <charset val="134"/>
      </rPr>
      <t>城乡社区管理事务</t>
    </r>
  </si>
  <si>
    <r>
      <rPr>
        <sz val="12"/>
        <rFont val="Times New Roman"/>
        <family val="1"/>
      </rPr>
      <t>2120101</t>
    </r>
    <r>
      <rPr>
        <sz val="12"/>
        <rFont val="宋体"/>
        <charset val="134"/>
      </rPr>
      <t>行政运行</t>
    </r>
  </si>
  <si>
    <r>
      <rPr>
        <sz val="12"/>
        <rFont val="Times New Roman"/>
        <family val="1"/>
      </rPr>
      <t>2120102</t>
    </r>
    <r>
      <rPr>
        <sz val="12"/>
        <rFont val="宋体"/>
        <charset val="134"/>
      </rPr>
      <t>一般行政管理事务</t>
    </r>
  </si>
  <si>
    <r>
      <rPr>
        <sz val="12"/>
        <rFont val="Times New Roman"/>
        <family val="1"/>
      </rPr>
      <t>2120103</t>
    </r>
    <r>
      <rPr>
        <sz val="12"/>
        <rFont val="宋体"/>
        <charset val="134"/>
      </rPr>
      <t>机关服务</t>
    </r>
  </si>
  <si>
    <r>
      <rPr>
        <sz val="12"/>
        <rFont val="Times New Roman"/>
        <family val="1"/>
      </rPr>
      <t>2120104</t>
    </r>
    <r>
      <rPr>
        <sz val="12"/>
        <rFont val="宋体"/>
        <charset val="134"/>
      </rPr>
      <t>城管执法</t>
    </r>
  </si>
  <si>
    <r>
      <rPr>
        <sz val="12"/>
        <rFont val="Times New Roman"/>
        <family val="1"/>
      </rPr>
      <t>2120106</t>
    </r>
    <r>
      <rPr>
        <sz val="12"/>
        <rFont val="宋体"/>
        <charset val="134"/>
      </rPr>
      <t>工程建设管理</t>
    </r>
  </si>
  <si>
    <r>
      <rPr>
        <sz val="12"/>
        <rFont val="Times New Roman"/>
        <family val="1"/>
      </rPr>
      <t>2120109</t>
    </r>
    <r>
      <rPr>
        <sz val="12"/>
        <rFont val="宋体"/>
        <charset val="134"/>
      </rPr>
      <t>住宅建设与房地产市场监管</t>
    </r>
  </si>
  <si>
    <r>
      <rPr>
        <sz val="12"/>
        <rFont val="Times New Roman"/>
        <family val="1"/>
      </rPr>
      <t>2120199</t>
    </r>
    <r>
      <rPr>
        <sz val="12"/>
        <rFont val="宋体"/>
        <charset val="134"/>
      </rPr>
      <t>其他城乡社区管理事务支出</t>
    </r>
  </si>
  <si>
    <r>
      <rPr>
        <sz val="12"/>
        <rFont val="Times New Roman"/>
        <family val="1"/>
      </rPr>
      <t>21202</t>
    </r>
    <r>
      <rPr>
        <sz val="12"/>
        <rFont val="宋体"/>
        <charset val="134"/>
      </rPr>
      <t>城乡社区规划与管理</t>
    </r>
  </si>
  <si>
    <r>
      <rPr>
        <sz val="12"/>
        <rFont val="Times New Roman"/>
        <family val="1"/>
      </rPr>
      <t>2120201</t>
    </r>
    <r>
      <rPr>
        <sz val="12"/>
        <rFont val="宋体"/>
        <charset val="134"/>
      </rPr>
      <t>城乡社区规划与管理</t>
    </r>
  </si>
  <si>
    <r>
      <rPr>
        <sz val="12"/>
        <rFont val="Times New Roman"/>
        <family val="1"/>
      </rPr>
      <t>21203</t>
    </r>
    <r>
      <rPr>
        <sz val="12"/>
        <rFont val="宋体"/>
        <charset val="134"/>
      </rPr>
      <t>城乡社区公共设施</t>
    </r>
  </si>
  <si>
    <r>
      <rPr>
        <sz val="12"/>
        <rFont val="Times New Roman"/>
        <family val="1"/>
      </rPr>
      <t>2120399</t>
    </r>
    <r>
      <rPr>
        <sz val="12"/>
        <rFont val="宋体"/>
        <charset val="134"/>
      </rPr>
      <t>其他城乡社区公共设施支出</t>
    </r>
  </si>
  <si>
    <r>
      <rPr>
        <sz val="12"/>
        <rFont val="Times New Roman"/>
        <family val="1"/>
      </rPr>
      <t>21205</t>
    </r>
    <r>
      <rPr>
        <sz val="12"/>
        <rFont val="宋体"/>
        <charset val="134"/>
      </rPr>
      <t>城乡社区环境卫生</t>
    </r>
  </si>
  <si>
    <r>
      <rPr>
        <sz val="12"/>
        <rFont val="Times New Roman"/>
        <family val="1"/>
      </rPr>
      <t>2120501</t>
    </r>
    <r>
      <rPr>
        <sz val="12"/>
        <rFont val="宋体"/>
        <charset val="134"/>
      </rPr>
      <t>城乡社区环境卫生</t>
    </r>
  </si>
  <si>
    <r>
      <rPr>
        <sz val="12"/>
        <rFont val="Times New Roman"/>
        <family val="1"/>
      </rPr>
      <t>21299</t>
    </r>
    <r>
      <rPr>
        <sz val="12"/>
        <rFont val="宋体"/>
        <charset val="134"/>
      </rPr>
      <t>其他城乡社区支出</t>
    </r>
  </si>
  <si>
    <r>
      <rPr>
        <sz val="12"/>
        <rFont val="Times New Roman"/>
        <family val="1"/>
      </rPr>
      <t>2129901</t>
    </r>
    <r>
      <rPr>
        <sz val="12"/>
        <rFont val="宋体"/>
        <charset val="134"/>
      </rPr>
      <t>其他城乡社区支出</t>
    </r>
  </si>
  <si>
    <r>
      <rPr>
        <sz val="12"/>
        <rFont val="Times New Roman"/>
        <family val="1"/>
      </rPr>
      <t>213</t>
    </r>
    <r>
      <rPr>
        <sz val="12"/>
        <rFont val="宋体"/>
        <charset val="134"/>
      </rPr>
      <t>农林水支出</t>
    </r>
  </si>
  <si>
    <r>
      <rPr>
        <sz val="12"/>
        <rFont val="Times New Roman"/>
        <family val="1"/>
      </rPr>
      <t>21301</t>
    </r>
    <r>
      <rPr>
        <sz val="12"/>
        <rFont val="宋体"/>
        <charset val="134"/>
      </rPr>
      <t>农业</t>
    </r>
  </si>
  <si>
    <r>
      <rPr>
        <sz val="12"/>
        <rFont val="Times New Roman"/>
        <family val="1"/>
      </rPr>
      <t>2130101</t>
    </r>
    <r>
      <rPr>
        <sz val="12"/>
        <rFont val="宋体"/>
        <charset val="134"/>
      </rPr>
      <t>行政运行</t>
    </r>
  </si>
  <si>
    <r>
      <rPr>
        <sz val="12"/>
        <rFont val="Times New Roman"/>
        <family val="1"/>
      </rPr>
      <t>2130102</t>
    </r>
    <r>
      <rPr>
        <sz val="12"/>
        <rFont val="宋体"/>
        <charset val="134"/>
      </rPr>
      <t>一般行政管理事务</t>
    </r>
  </si>
  <si>
    <r>
      <rPr>
        <sz val="12"/>
        <rFont val="Times New Roman"/>
        <family val="1"/>
      </rPr>
      <t>2130109</t>
    </r>
    <r>
      <rPr>
        <sz val="12"/>
        <rFont val="宋体"/>
        <charset val="134"/>
      </rPr>
      <t>农产品质量安全</t>
    </r>
  </si>
  <si>
    <r>
      <rPr>
        <sz val="12"/>
        <rFont val="Times New Roman"/>
        <family val="1"/>
      </rPr>
      <t>2130119</t>
    </r>
    <r>
      <rPr>
        <sz val="12"/>
        <rFont val="宋体"/>
        <charset val="134"/>
      </rPr>
      <t>防灾救灾</t>
    </r>
  </si>
  <si>
    <r>
      <rPr>
        <sz val="12"/>
        <rFont val="Times New Roman"/>
        <family val="1"/>
      </rPr>
      <t>2130122</t>
    </r>
    <r>
      <rPr>
        <sz val="12"/>
        <rFont val="宋体"/>
        <charset val="134"/>
      </rPr>
      <t>农业生产支持补贴</t>
    </r>
  </si>
  <si>
    <r>
      <rPr>
        <sz val="12"/>
        <rFont val="Times New Roman"/>
        <family val="1"/>
      </rPr>
      <t>2130124</t>
    </r>
    <r>
      <rPr>
        <sz val="12"/>
        <rFont val="宋体"/>
        <charset val="134"/>
      </rPr>
      <t>农业组织化与产业化经营</t>
    </r>
  </si>
  <si>
    <r>
      <rPr>
        <sz val="12"/>
        <rFont val="Times New Roman"/>
        <family val="1"/>
      </rPr>
      <t>21302</t>
    </r>
    <r>
      <rPr>
        <sz val="12"/>
        <rFont val="宋体"/>
        <charset val="134"/>
      </rPr>
      <t>林业和草原</t>
    </r>
  </si>
  <si>
    <r>
      <rPr>
        <sz val="12"/>
        <rFont val="Times New Roman"/>
        <family val="1"/>
      </rPr>
      <t>2130209</t>
    </r>
    <r>
      <rPr>
        <sz val="12"/>
        <rFont val="宋体"/>
        <charset val="134"/>
      </rPr>
      <t>森林生态效益补偿</t>
    </r>
  </si>
  <si>
    <r>
      <rPr>
        <sz val="12"/>
        <rFont val="Times New Roman"/>
        <family val="1"/>
      </rPr>
      <t>21303</t>
    </r>
    <r>
      <rPr>
        <sz val="12"/>
        <rFont val="宋体"/>
        <charset val="134"/>
      </rPr>
      <t>水利</t>
    </r>
  </si>
  <si>
    <r>
      <rPr>
        <sz val="12"/>
        <rFont val="Times New Roman"/>
        <family val="1"/>
      </rPr>
      <t>2130302</t>
    </r>
    <r>
      <rPr>
        <sz val="12"/>
        <rFont val="宋体"/>
        <charset val="134"/>
      </rPr>
      <t>一般行政管理事务</t>
    </r>
  </si>
  <si>
    <r>
      <rPr>
        <sz val="12"/>
        <rFont val="Times New Roman"/>
        <family val="1"/>
      </rPr>
      <t>2130306</t>
    </r>
    <r>
      <rPr>
        <sz val="12"/>
        <rFont val="宋体"/>
        <charset val="134"/>
      </rPr>
      <t>水利工程运行与维护</t>
    </r>
  </si>
  <si>
    <r>
      <rPr>
        <sz val="12"/>
        <rFont val="Times New Roman"/>
        <family val="1"/>
      </rPr>
      <t>2130310</t>
    </r>
    <r>
      <rPr>
        <sz val="12"/>
        <rFont val="宋体"/>
        <charset val="134"/>
      </rPr>
      <t>水土保持</t>
    </r>
  </si>
  <si>
    <r>
      <rPr>
        <sz val="12"/>
        <rFont val="Times New Roman"/>
        <family val="1"/>
      </rPr>
      <t>21399</t>
    </r>
    <r>
      <rPr>
        <sz val="12"/>
        <rFont val="宋体"/>
        <charset val="134"/>
      </rPr>
      <t>其他农林水支出</t>
    </r>
  </si>
  <si>
    <r>
      <rPr>
        <sz val="12"/>
        <rFont val="Times New Roman"/>
        <family val="1"/>
      </rPr>
      <t>2139999</t>
    </r>
    <r>
      <rPr>
        <sz val="12"/>
        <rFont val="宋体"/>
        <charset val="134"/>
      </rPr>
      <t>其他农林水支出</t>
    </r>
  </si>
  <si>
    <r>
      <rPr>
        <sz val="12"/>
        <rFont val="Times New Roman"/>
        <family val="1"/>
      </rPr>
      <t>215</t>
    </r>
    <r>
      <rPr>
        <sz val="12"/>
        <rFont val="宋体"/>
        <charset val="134"/>
      </rPr>
      <t>资源勘探信息等支出</t>
    </r>
  </si>
  <si>
    <r>
      <rPr>
        <sz val="12"/>
        <rFont val="Times New Roman"/>
        <family val="1"/>
      </rPr>
      <t>21508</t>
    </r>
    <r>
      <rPr>
        <sz val="12"/>
        <rFont val="宋体"/>
        <charset val="134"/>
      </rPr>
      <t>支持中小企业发展和管理支出</t>
    </r>
  </si>
  <si>
    <r>
      <rPr>
        <sz val="12"/>
        <rFont val="Times New Roman"/>
        <family val="1"/>
      </rPr>
      <t>2150804</t>
    </r>
    <r>
      <rPr>
        <sz val="12"/>
        <rFont val="宋体"/>
        <charset val="134"/>
      </rPr>
      <t>科技型中小企业技术创新基金</t>
    </r>
  </si>
  <si>
    <r>
      <rPr>
        <sz val="12"/>
        <rFont val="Times New Roman"/>
        <family val="1"/>
      </rPr>
      <t>2150899</t>
    </r>
    <r>
      <rPr>
        <sz val="12"/>
        <rFont val="宋体"/>
        <charset val="134"/>
      </rPr>
      <t>其他支持中小企业发展和管理支出</t>
    </r>
  </si>
  <si>
    <r>
      <rPr>
        <sz val="12"/>
        <rFont val="Times New Roman"/>
        <family val="1"/>
      </rPr>
      <t>21599</t>
    </r>
    <r>
      <rPr>
        <sz val="12"/>
        <rFont val="宋体"/>
        <charset val="134"/>
      </rPr>
      <t>其他资源勘探信息等支出</t>
    </r>
  </si>
  <si>
    <r>
      <rPr>
        <sz val="12"/>
        <rFont val="Times New Roman"/>
        <family val="1"/>
      </rPr>
      <t>2159999</t>
    </r>
    <r>
      <rPr>
        <sz val="12"/>
        <rFont val="宋体"/>
        <charset val="134"/>
      </rPr>
      <t>其他资源勘探信息等支出</t>
    </r>
  </si>
  <si>
    <r>
      <rPr>
        <sz val="12"/>
        <rFont val="Times New Roman"/>
        <family val="1"/>
      </rPr>
      <t>216</t>
    </r>
    <r>
      <rPr>
        <sz val="12"/>
        <rFont val="宋体"/>
        <charset val="134"/>
      </rPr>
      <t>商业服务业等支出</t>
    </r>
  </si>
  <si>
    <r>
      <rPr>
        <sz val="12"/>
        <rFont val="Times New Roman"/>
        <family val="1"/>
      </rPr>
      <t>21699</t>
    </r>
    <r>
      <rPr>
        <sz val="12"/>
        <rFont val="宋体"/>
        <charset val="134"/>
      </rPr>
      <t>其他商业服务业等支出</t>
    </r>
  </si>
  <si>
    <r>
      <rPr>
        <sz val="12"/>
        <rFont val="Times New Roman"/>
        <family val="1"/>
      </rPr>
      <t>2169999</t>
    </r>
    <r>
      <rPr>
        <sz val="12"/>
        <rFont val="宋体"/>
        <charset val="134"/>
      </rPr>
      <t>其他商业服务业等支出</t>
    </r>
  </si>
  <si>
    <r>
      <rPr>
        <sz val="12"/>
        <rFont val="Times New Roman"/>
        <family val="1"/>
      </rPr>
      <t>219</t>
    </r>
    <r>
      <rPr>
        <sz val="12"/>
        <rFont val="宋体"/>
        <charset val="134"/>
      </rPr>
      <t>援助其他地区支出</t>
    </r>
  </si>
  <si>
    <r>
      <rPr>
        <sz val="12"/>
        <rFont val="Times New Roman"/>
        <family val="1"/>
      </rPr>
      <t>21999</t>
    </r>
    <r>
      <rPr>
        <sz val="12"/>
        <rFont val="宋体"/>
        <charset val="134"/>
      </rPr>
      <t>其他支出</t>
    </r>
  </si>
  <si>
    <r>
      <rPr>
        <sz val="12"/>
        <rFont val="Times New Roman"/>
        <family val="1"/>
      </rPr>
      <t>220</t>
    </r>
    <r>
      <rPr>
        <sz val="12"/>
        <rFont val="宋体"/>
        <charset val="134"/>
      </rPr>
      <t>自然资源海洋气象等支出</t>
    </r>
  </si>
  <si>
    <r>
      <rPr>
        <sz val="12"/>
        <rFont val="Times New Roman"/>
        <family val="1"/>
      </rPr>
      <t>22001</t>
    </r>
    <r>
      <rPr>
        <sz val="12"/>
        <rFont val="宋体"/>
        <charset val="134"/>
      </rPr>
      <t>自然资源事务</t>
    </r>
  </si>
  <si>
    <r>
      <rPr>
        <sz val="12"/>
        <rFont val="Times New Roman"/>
        <family val="1"/>
      </rPr>
      <t>2200101</t>
    </r>
    <r>
      <rPr>
        <sz val="12"/>
        <rFont val="宋体"/>
        <charset val="134"/>
      </rPr>
      <t>行政运行</t>
    </r>
  </si>
  <si>
    <r>
      <rPr>
        <sz val="12"/>
        <rFont val="Times New Roman"/>
        <family val="1"/>
      </rPr>
      <t>2200102</t>
    </r>
    <r>
      <rPr>
        <sz val="12"/>
        <rFont val="宋体"/>
        <charset val="134"/>
      </rPr>
      <t>一般行政管理事务</t>
    </r>
  </si>
  <si>
    <r>
      <rPr>
        <sz val="12"/>
        <rFont val="Times New Roman"/>
        <family val="1"/>
      </rPr>
      <t>22002</t>
    </r>
    <r>
      <rPr>
        <sz val="12"/>
        <rFont val="宋体"/>
        <charset val="134"/>
      </rPr>
      <t>海洋管理事务</t>
    </r>
  </si>
  <si>
    <r>
      <rPr>
        <sz val="12"/>
        <rFont val="Times New Roman"/>
        <family val="1"/>
      </rPr>
      <t>2200202</t>
    </r>
    <r>
      <rPr>
        <sz val="12"/>
        <rFont val="宋体"/>
        <charset val="134"/>
      </rPr>
      <t>一般行政管理事务</t>
    </r>
  </si>
  <si>
    <r>
      <rPr>
        <sz val="12"/>
        <rFont val="Times New Roman"/>
        <family val="1"/>
      </rPr>
      <t>221</t>
    </r>
    <r>
      <rPr>
        <sz val="12"/>
        <rFont val="宋体"/>
        <charset val="134"/>
      </rPr>
      <t>住房保障支出</t>
    </r>
  </si>
  <si>
    <r>
      <rPr>
        <sz val="12"/>
        <rFont val="Times New Roman"/>
        <family val="1"/>
      </rPr>
      <t>22102</t>
    </r>
    <r>
      <rPr>
        <sz val="12"/>
        <rFont val="宋体"/>
        <charset val="134"/>
      </rPr>
      <t>住房改革支出</t>
    </r>
  </si>
  <si>
    <r>
      <rPr>
        <sz val="12"/>
        <rFont val="Times New Roman"/>
        <family val="1"/>
      </rPr>
      <t>2210201</t>
    </r>
    <r>
      <rPr>
        <sz val="12"/>
        <rFont val="宋体"/>
        <charset val="134"/>
      </rPr>
      <t>住房公积金</t>
    </r>
  </si>
  <si>
    <r>
      <rPr>
        <sz val="12"/>
        <rFont val="Times New Roman"/>
        <family val="1"/>
      </rPr>
      <t>2210203</t>
    </r>
    <r>
      <rPr>
        <sz val="12"/>
        <rFont val="宋体"/>
        <charset val="134"/>
      </rPr>
      <t>购房补贴</t>
    </r>
  </si>
  <si>
    <r>
      <rPr>
        <sz val="12"/>
        <rFont val="Times New Roman"/>
        <family val="1"/>
      </rPr>
      <t>224</t>
    </r>
    <r>
      <rPr>
        <sz val="12"/>
        <rFont val="宋体"/>
        <charset val="134"/>
      </rPr>
      <t>灾害防治及应急管理支出</t>
    </r>
  </si>
  <si>
    <r>
      <rPr>
        <sz val="12"/>
        <rFont val="Times New Roman"/>
        <family val="1"/>
      </rPr>
      <t>22401</t>
    </r>
    <r>
      <rPr>
        <sz val="12"/>
        <rFont val="宋体"/>
        <charset val="134"/>
      </rPr>
      <t>应急管理事务</t>
    </r>
  </si>
  <si>
    <r>
      <rPr>
        <sz val="12"/>
        <rFont val="Times New Roman"/>
        <family val="1"/>
      </rPr>
      <t>2240101</t>
    </r>
    <r>
      <rPr>
        <sz val="12"/>
        <rFont val="宋体"/>
        <charset val="134"/>
      </rPr>
      <t>行政运行</t>
    </r>
  </si>
  <si>
    <r>
      <rPr>
        <sz val="12"/>
        <rFont val="Times New Roman"/>
        <family val="1"/>
      </rPr>
      <t>2240102</t>
    </r>
    <r>
      <rPr>
        <sz val="12"/>
        <rFont val="宋体"/>
        <charset val="134"/>
      </rPr>
      <t>一般行政管理事务</t>
    </r>
  </si>
  <si>
    <r>
      <rPr>
        <sz val="12"/>
        <rFont val="Times New Roman"/>
        <family val="1"/>
      </rPr>
      <t>2240104</t>
    </r>
    <r>
      <rPr>
        <sz val="12"/>
        <rFont val="宋体"/>
        <charset val="134"/>
      </rPr>
      <t>灾害风险防治</t>
    </r>
  </si>
  <si>
    <r>
      <rPr>
        <sz val="12"/>
        <rFont val="Times New Roman"/>
        <family val="1"/>
      </rPr>
      <t>2240106</t>
    </r>
    <r>
      <rPr>
        <sz val="12"/>
        <rFont val="宋体"/>
        <charset val="134"/>
      </rPr>
      <t>安全监管</t>
    </r>
  </si>
  <si>
    <r>
      <rPr>
        <sz val="12"/>
        <rFont val="Times New Roman"/>
        <family val="1"/>
      </rPr>
      <t>229</t>
    </r>
    <r>
      <rPr>
        <sz val="12"/>
        <rFont val="宋体"/>
        <charset val="134"/>
      </rPr>
      <t>其他支出</t>
    </r>
  </si>
  <si>
    <r>
      <rPr>
        <sz val="12"/>
        <rFont val="Times New Roman"/>
        <family val="1"/>
      </rPr>
      <t>22999</t>
    </r>
    <r>
      <rPr>
        <sz val="12"/>
        <rFont val="宋体"/>
        <charset val="134"/>
      </rPr>
      <t>其他支出</t>
    </r>
  </si>
  <si>
    <r>
      <rPr>
        <sz val="12"/>
        <rFont val="Times New Roman"/>
        <family val="1"/>
      </rPr>
      <t>2299901</t>
    </r>
    <r>
      <rPr>
        <sz val="12"/>
        <rFont val="宋体"/>
        <charset val="134"/>
      </rPr>
      <t>其他支出</t>
    </r>
  </si>
  <si>
    <r>
      <rPr>
        <sz val="12"/>
        <rFont val="Times New Roman"/>
        <family val="1"/>
      </rPr>
      <t>232</t>
    </r>
    <r>
      <rPr>
        <sz val="12"/>
        <rFont val="宋体"/>
        <charset val="134"/>
      </rPr>
      <t>债务付息支出</t>
    </r>
  </si>
  <si>
    <r>
      <rPr>
        <sz val="12"/>
        <rFont val="Times New Roman"/>
        <family val="1"/>
      </rPr>
      <t>23203</t>
    </r>
    <r>
      <rPr>
        <sz val="12"/>
        <rFont val="宋体"/>
        <charset val="134"/>
      </rPr>
      <t>地方政府一般债务付息支出</t>
    </r>
  </si>
  <si>
    <r>
      <rPr>
        <sz val="12"/>
        <rFont val="Times New Roman"/>
        <family val="1"/>
      </rPr>
      <t>2320301</t>
    </r>
    <r>
      <rPr>
        <sz val="12"/>
        <rFont val="宋体"/>
        <charset val="134"/>
      </rPr>
      <t>地方政府一般债券付息支出</t>
    </r>
  </si>
  <si>
    <r>
      <rPr>
        <sz val="12"/>
        <rFont val="Times New Roman"/>
        <family val="1"/>
      </rPr>
      <t>233</t>
    </r>
    <r>
      <rPr>
        <sz val="12"/>
        <rFont val="宋体"/>
        <charset val="134"/>
      </rPr>
      <t>债务发行费用支出</t>
    </r>
  </si>
  <si>
    <r>
      <rPr>
        <sz val="12"/>
        <rFont val="Times New Roman"/>
        <family val="1"/>
      </rPr>
      <t>23303</t>
    </r>
    <r>
      <rPr>
        <sz val="12"/>
        <rFont val="宋体"/>
        <charset val="134"/>
      </rPr>
      <t>地方政府一般债务发行费用支出</t>
    </r>
  </si>
  <si>
    <t>合计</t>
  </si>
  <si>
    <t>附表四：</t>
  </si>
  <si>
    <t>2019年滨江区一般公共预算本级基本支出决算情况表</t>
  </si>
  <si>
    <t>政府经济科目列表</t>
  </si>
  <si>
    <t>501机关工资福利支出</t>
  </si>
  <si>
    <t xml:space="preserve">  50101工资奖金津补贴</t>
  </si>
  <si>
    <t xml:space="preserve">  50102社会保障缴费</t>
  </si>
  <si>
    <t xml:space="preserve">  50103住房公积金</t>
  </si>
  <si>
    <t xml:space="preserve">  50199其他工资福利支出</t>
  </si>
  <si>
    <t>502机关商品和服务支出</t>
  </si>
  <si>
    <t xml:space="preserve">  50201办公经费</t>
  </si>
  <si>
    <t xml:space="preserve">  50202会议费</t>
  </si>
  <si>
    <t xml:space="preserve">  50203培训费</t>
  </si>
  <si>
    <t xml:space="preserve">  50204专用材料购置费</t>
  </si>
  <si>
    <t xml:space="preserve">  50205委托业务费</t>
  </si>
  <si>
    <t xml:space="preserve">  50206公务接待费</t>
  </si>
  <si>
    <t xml:space="preserve">  50207因公出国（境）费用</t>
  </si>
  <si>
    <t xml:space="preserve">  50208公务用车运行维护费</t>
  </si>
  <si>
    <t xml:space="preserve">  50209维修（护）费</t>
  </si>
  <si>
    <t xml:space="preserve">  50299其他商品和服务支出</t>
  </si>
  <si>
    <t>503机关资本性支出（一）</t>
  </si>
  <si>
    <t xml:space="preserve">  50306设备购置</t>
  </si>
  <si>
    <t xml:space="preserve">  50399其他资本性支出</t>
  </si>
  <si>
    <t>505对事业单位经常性补助</t>
  </si>
  <si>
    <t xml:space="preserve">  50501工资福利支出</t>
  </si>
  <si>
    <t xml:space="preserve">  50502商品和服务支出</t>
  </si>
  <si>
    <t>506对事业单位资本性补助</t>
  </si>
  <si>
    <t xml:space="preserve">  50601资本性支出（一）</t>
  </si>
  <si>
    <t>509对个人和家庭的补助</t>
  </si>
  <si>
    <t xml:space="preserve">  50901社会福利和救助</t>
  </si>
  <si>
    <t xml:space="preserve">  50905离退休费</t>
  </si>
  <si>
    <t xml:space="preserve">  50999其他对个人和家庭的补助</t>
  </si>
  <si>
    <t xml:space="preserve">      合   计     </t>
  </si>
  <si>
    <t>附表五</t>
  </si>
  <si>
    <t>2019年滨江区一般公共预算收支决算平衡表</t>
  </si>
  <si>
    <t>金额</t>
  </si>
  <si>
    <t>收    入</t>
  </si>
  <si>
    <t>支    出</t>
  </si>
  <si>
    <t>其中：一般公共预算收入</t>
  </si>
  <si>
    <t>其中：区级一般公共预算支出</t>
  </si>
  <si>
    <t xml:space="preserve">      税收返还</t>
  </si>
  <si>
    <t xml:space="preserve">      省市补助（转移支付）支出</t>
  </si>
  <si>
    <t xml:space="preserve">      省市补助（转移支付）</t>
  </si>
  <si>
    <t xml:space="preserve">      上解省市</t>
  </si>
  <si>
    <t xml:space="preserve">      一般债券收入</t>
  </si>
  <si>
    <t xml:space="preserve">      一般债券支出</t>
  </si>
  <si>
    <t>调入资金</t>
  </si>
  <si>
    <t>上年结转</t>
  </si>
  <si>
    <t>本年结转</t>
  </si>
  <si>
    <t>其中：专项结转</t>
  </si>
  <si>
    <t xml:space="preserve">      预算稳定调节基金</t>
  </si>
  <si>
    <t xml:space="preserve">      预算周转金</t>
  </si>
  <si>
    <t>合  计</t>
  </si>
  <si>
    <t>附表六</t>
  </si>
  <si>
    <t>2019年滨江区地方政府一般债务情况表</t>
  </si>
  <si>
    <t>单位：亿元</t>
  </si>
  <si>
    <t>项    目</t>
  </si>
  <si>
    <t>年初债务余额</t>
  </si>
  <si>
    <t>当年新增限额</t>
  </si>
  <si>
    <t>债券到期还本额</t>
  </si>
  <si>
    <t>再融资债券额</t>
  </si>
  <si>
    <t>债务余额</t>
  </si>
  <si>
    <t>债务限额</t>
  </si>
  <si>
    <t>地方政府一般债务限额</t>
  </si>
  <si>
    <t>附表七</t>
  </si>
  <si>
    <t>2019年滨江区一般公共预算三公经费决算情况表</t>
  </si>
  <si>
    <t>项        目</t>
  </si>
  <si>
    <r>
      <rPr>
        <sz val="12"/>
        <rFont val="Times New Roman"/>
        <family val="1"/>
      </rPr>
      <t>2019</t>
    </r>
    <r>
      <rPr>
        <sz val="12"/>
        <rFont val="宋体"/>
        <charset val="134"/>
      </rPr>
      <t>年</t>
    </r>
    <r>
      <rPr>
        <sz val="12"/>
        <rFont val="宋体"/>
        <charset val="134"/>
      </rPr>
      <t>执行数</t>
    </r>
  </si>
  <si>
    <r>
      <rPr>
        <sz val="12"/>
        <rFont val="Times New Roman"/>
        <family val="1"/>
      </rPr>
      <t>2018</t>
    </r>
    <r>
      <rPr>
        <sz val="12"/>
        <rFont val="宋体"/>
        <charset val="134"/>
      </rPr>
      <t>年执行数</t>
    </r>
    <r>
      <rPr>
        <sz val="12"/>
        <rFont val="Times New Roman"/>
        <family val="1"/>
      </rPr>
      <t xml:space="preserve">       </t>
    </r>
  </si>
  <si>
    <r>
      <rPr>
        <sz val="12"/>
        <rFont val="宋体"/>
        <charset val="134"/>
      </rPr>
      <t>同比</t>
    </r>
    <r>
      <rPr>
        <sz val="12"/>
        <rFont val="Times New Roman"/>
        <family val="1"/>
      </rPr>
      <t>%</t>
    </r>
  </si>
  <si>
    <t>三公经费</t>
  </si>
  <si>
    <t>公务接待费用</t>
  </si>
  <si>
    <t>车辆购置及运行维护费用</t>
  </si>
  <si>
    <t>车辆购置费用</t>
  </si>
  <si>
    <t>车辆运行费用</t>
  </si>
  <si>
    <t>因公出国（境）费用</t>
  </si>
  <si>
    <t>附表八</t>
  </si>
  <si>
    <t>2019年滨江区政府性基金收入决算情况表</t>
  </si>
  <si>
    <t>2019年调整预期（预算）数</t>
  </si>
  <si>
    <t>一、政府性基金收入</t>
  </si>
  <si>
    <t>1、区级政府性基金收入</t>
  </si>
  <si>
    <t>其中：国有土地使用权出让收入</t>
  </si>
  <si>
    <t xml:space="preserve">      彩票公益金收入</t>
  </si>
  <si>
    <t xml:space="preserve">      城市基础设施配套费收入</t>
  </si>
  <si>
    <t xml:space="preserve">      污水处理费收入</t>
  </si>
  <si>
    <t xml:space="preserve">      其他政府性基金收入</t>
  </si>
  <si>
    <t>2、省市基金专款补助收入</t>
  </si>
  <si>
    <t>二、政府专项债券收入</t>
  </si>
  <si>
    <t>三、调入资金</t>
  </si>
  <si>
    <t>附表九</t>
  </si>
  <si>
    <t>2019年滨江区政府性基金支出决算情况表</t>
  </si>
  <si>
    <t>科目名称</t>
  </si>
  <si>
    <t>区级支出数</t>
  </si>
  <si>
    <t>省市专款支出数</t>
  </si>
  <si>
    <t>一、城乡社区支出</t>
  </si>
  <si>
    <t xml:space="preserve">    1. 国有土地使用权出让收入安排的支出</t>
  </si>
  <si>
    <t xml:space="preserve">        土地开发支出</t>
  </si>
  <si>
    <t xml:space="preserve">        城市建设支出</t>
  </si>
  <si>
    <t xml:space="preserve">        棚户区改造支出</t>
  </si>
  <si>
    <t xml:space="preserve">        其他国有土地使用权出让收入安排的支出</t>
  </si>
  <si>
    <t xml:space="preserve">    2. 城市基础设施配套费安排的支出</t>
  </si>
  <si>
    <t xml:space="preserve">        其他城市基础设施配套费安排的支出</t>
  </si>
  <si>
    <t xml:space="preserve">    3. 污水处理费及对应专项债务收入安排的支出</t>
  </si>
  <si>
    <t xml:space="preserve">        污水处理设施建设和运营</t>
  </si>
  <si>
    <t xml:space="preserve">    4. 棚户区改造专项债券收入安排的支出</t>
  </si>
  <si>
    <t xml:space="preserve">        其他棚户区改造专项债券收入安排的支出</t>
  </si>
  <si>
    <t>二、其他支出</t>
  </si>
  <si>
    <t xml:space="preserve">    1. 其他政府性基金及对应专项债务收入安排的支出</t>
  </si>
  <si>
    <t xml:space="preserve">        其他政府性基金安排的支出</t>
  </si>
  <si>
    <t xml:space="preserve">    2. 彩票公益金及对应专项债务收入安排的支出</t>
  </si>
  <si>
    <t xml:space="preserve">        用于社会福利的彩票公益金支出</t>
  </si>
  <si>
    <t xml:space="preserve">        用于体育事业的彩票公益金支出</t>
  </si>
  <si>
    <t xml:space="preserve">        用于残疾人事业的彩票公益金支出</t>
  </si>
  <si>
    <t>三、债务付息支出</t>
  </si>
  <si>
    <t xml:space="preserve">    1. 地方政府专项债务付息支出</t>
  </si>
  <si>
    <t xml:space="preserve">        国有土地使用权出让金债务付息支出</t>
  </si>
  <si>
    <t xml:space="preserve">        棚户区改造专项债券付息支出</t>
  </si>
  <si>
    <t>四、债务发行费支出</t>
  </si>
  <si>
    <t xml:space="preserve">    1. 地方政府专项债务发行费用支出</t>
  </si>
  <si>
    <t xml:space="preserve">        棚户区改造专项债务发行费用支出</t>
  </si>
  <si>
    <t xml:space="preserve">        国有土地使用权出让金债务发行费用支出</t>
  </si>
  <si>
    <t xml:space="preserve">        其他地方自行试点项目收益专项债券发行费用支出</t>
  </si>
  <si>
    <t>附表十</t>
  </si>
  <si>
    <t>2019年滨江区政府性基金收支平衡表</t>
  </si>
  <si>
    <t>一、政府性基金支出</t>
  </si>
  <si>
    <t xml:space="preserve">  其中：区级政府性基金收入</t>
  </si>
  <si>
    <t xml:space="preserve">  其中：区级政府性基金支出</t>
  </si>
  <si>
    <t xml:space="preserve">        省市补助（转移支付）收入</t>
  </si>
  <si>
    <t xml:space="preserve">        省市补助（转移支付）支出</t>
  </si>
  <si>
    <t>二、专项债券收入</t>
  </si>
  <si>
    <t xml:space="preserve">        专项债券支出</t>
  </si>
  <si>
    <t>四、本年结转</t>
  </si>
  <si>
    <t>四、上年结转</t>
  </si>
  <si>
    <t xml:space="preserve">  其中：专项结转</t>
  </si>
  <si>
    <t xml:space="preserve">        净结余</t>
  </si>
  <si>
    <t>附表十一</t>
  </si>
  <si>
    <t>2019年滨江区地方政府专项债务情况表</t>
  </si>
  <si>
    <t>地方政府专项债务限额</t>
  </si>
  <si>
    <t>附表十二</t>
  </si>
  <si>
    <t>2019年滨江区国有资本经营收入决算情况表</t>
  </si>
  <si>
    <t xml:space="preserve">               单位：万元</t>
  </si>
  <si>
    <t>2019年决算数</t>
  </si>
  <si>
    <t>为调整预期（预算）%</t>
  </si>
  <si>
    <t>一、国有资本经营收入</t>
  </si>
  <si>
    <t>1、利润收入</t>
  </si>
  <si>
    <t>2、股利、股息收入</t>
  </si>
  <si>
    <t>3、产权转让收入</t>
  </si>
  <si>
    <t>4、清算收入</t>
  </si>
  <si>
    <t>5、其他国有资本经营收入</t>
  </si>
  <si>
    <t>附表十三</t>
  </si>
  <si>
    <t>2019年滨江区国有资本经营支出决算情况表</t>
  </si>
  <si>
    <t>一、国有资本经营支出</t>
  </si>
  <si>
    <t>1、公益性设施投资支出</t>
  </si>
  <si>
    <t xml:space="preserve">    国有企业政策性补贴</t>
  </si>
  <si>
    <t xml:space="preserve">      国有企业政策性补贴</t>
  </si>
  <si>
    <t>二、调出资金</t>
  </si>
  <si>
    <t>1、国有资本经营调出资金</t>
  </si>
  <si>
    <t>附表十四</t>
  </si>
  <si>
    <t>2019年机关事业单位基本养老保险基金收入决算情况表</t>
  </si>
  <si>
    <t>项         目</t>
  </si>
  <si>
    <t>一、基本养老保险费收入</t>
  </si>
  <si>
    <t>社会保险费收入</t>
  </si>
  <si>
    <t xml:space="preserve">    机关事业单位基本养老保险基金收入</t>
  </si>
  <si>
    <t>二、利息收入</t>
  </si>
  <si>
    <t>非税收入</t>
  </si>
  <si>
    <t xml:space="preserve">    利息收入</t>
  </si>
  <si>
    <t>三、财政补贴收入</t>
  </si>
  <si>
    <t xml:space="preserve">    其中：本级财政补助</t>
  </si>
  <si>
    <t>四、委托投资收益</t>
  </si>
  <si>
    <t>五、其他收入</t>
  </si>
  <si>
    <t>六、转移收入</t>
  </si>
  <si>
    <t>转移收入</t>
  </si>
  <si>
    <t>七、本年收入小计</t>
  </si>
  <si>
    <t>2019年机关事业单位基本养老保险基金支出决算情况表</t>
  </si>
  <si>
    <t>项       目</t>
  </si>
  <si>
    <t>一、基本养老金支出</t>
  </si>
  <si>
    <t>社会保险基金支出</t>
  </si>
  <si>
    <t xml:space="preserve">    机关事业单位基本养老保险基金支出</t>
  </si>
  <si>
    <t xml:space="preserve">        个人账户养老金支出</t>
  </si>
  <si>
    <t>三、转移支出</t>
  </si>
  <si>
    <t>转移性支出</t>
  </si>
  <si>
    <t xml:space="preserve">    一般性转移支付</t>
  </si>
  <si>
    <t xml:space="preserve">        基本养老金转移支付支出</t>
  </si>
  <si>
    <t>五、补助下级支出</t>
  </si>
  <si>
    <t>六、上解上级支出</t>
  </si>
  <si>
    <t>七、本年支出小计</t>
  </si>
  <si>
    <t>2019年机关事业单位基本养老保险基金预算收支决算平衡表</t>
  </si>
  <si>
    <t>2019年预期数</t>
  </si>
  <si>
    <t>2019年预算数</t>
  </si>
  <si>
    <t>四、本年支出小计</t>
  </si>
  <si>
    <t>七、本年支出合计</t>
  </si>
  <si>
    <t>八、本年收支结余</t>
  </si>
  <si>
    <t>八、上级补助收入</t>
  </si>
  <si>
    <t>九、年末滚存结余</t>
  </si>
  <si>
    <t>九、下级上解收入</t>
  </si>
  <si>
    <t>十、本年收入合计</t>
  </si>
  <si>
    <t>十一、上年结余</t>
  </si>
  <si>
    <t>总        计</t>
  </si>
  <si>
    <t>附表十六</t>
  </si>
  <si>
    <t>2020年上半年滨江区一般公共预算收入执行情况表</t>
  </si>
  <si>
    <t>2020年预期数</t>
  </si>
  <si>
    <t>2020年上半年实绩数</t>
  </si>
  <si>
    <t>2019年上半年实绩数</t>
  </si>
  <si>
    <t>为预期%</t>
  </si>
  <si>
    <t>附表十七</t>
  </si>
  <si>
    <t>2020年上半年滨江区一般公共预算支出执行情况表</t>
  </si>
  <si>
    <t>2020年预算数</t>
  </si>
  <si>
    <t>为预算%</t>
  </si>
  <si>
    <t>备注：科技支出增长较快的原因是支持我区企业复工复产，加快产业政策兑现。</t>
  </si>
  <si>
    <t>附表十八</t>
  </si>
  <si>
    <t>2020年上半年滨江区政府性基金收支执行情况表</t>
  </si>
  <si>
    <t>2020年预期（预算）数</t>
  </si>
  <si>
    <t>为预期（预算）%</t>
  </si>
  <si>
    <t>三、政府性基金支出</t>
  </si>
  <si>
    <t>1、区级政府性基金支出</t>
  </si>
  <si>
    <t>其中：国有土地使用权出让收入安排的支出</t>
  </si>
  <si>
    <t xml:space="preserve">      彩票公益金收入安排的支出</t>
  </si>
  <si>
    <t xml:space="preserve">      城市基础设施配套费收入安排的支出</t>
  </si>
  <si>
    <t xml:space="preserve">      污水处理费收入安排的支出</t>
  </si>
  <si>
    <t xml:space="preserve">      其他政府性基金支出</t>
  </si>
  <si>
    <t>2、政府债券安排的支出</t>
  </si>
  <si>
    <t>3、省市基金专款补助支出</t>
  </si>
  <si>
    <t>附表十九</t>
  </si>
  <si>
    <t>2020年上半年滨江区国有资本经营收支执行情况表</t>
  </si>
  <si>
    <t xml:space="preserve"> 单位：万元</t>
  </si>
  <si>
    <t>一、国有资本经营预期收入</t>
  </si>
  <si>
    <t>二、国有资本经营预算支出</t>
  </si>
  <si>
    <t>三、调出资金</t>
  </si>
  <si>
    <t>1、国有资本经营预算调出资金</t>
  </si>
  <si>
    <t>附表二十</t>
  </si>
  <si>
    <t>2020年上半年机关事业单位基本养老保险基金执行情况表</t>
  </si>
  <si>
    <t>八、上半年收支结余</t>
  </si>
  <si>
    <t>九、滚存结余</t>
  </si>
  <si>
    <t>备注：基本养老金支出增幅较大的主要原因为九家原试点机关事业单位养老保险基金清算支出2049.93万元。</t>
  </si>
  <si>
    <t>附表二十一</t>
  </si>
  <si>
    <t>2020年上半年滨江区地方政府债务情况表</t>
  </si>
  <si>
    <t>一、地方政府一般债务限额</t>
  </si>
  <si>
    <t>2020年预测数</t>
  </si>
  <si>
    <t>二、地方政府专项债务限额</t>
  </si>
  <si>
    <t>截止2020年6月30日</t>
  </si>
  <si>
    <t>项目</t>
  </si>
  <si>
    <t>2019年执行数</t>
  </si>
  <si>
    <t>一、税收返还支出</t>
  </si>
  <si>
    <t xml:space="preserve">所得税基数返还支出 </t>
  </si>
  <si>
    <t>成品油改革税收返还支出</t>
  </si>
  <si>
    <t>增值税税收返还支出</t>
  </si>
  <si>
    <t>消费税税收返还支出</t>
  </si>
  <si>
    <t>营改增基数返还支出</t>
  </si>
  <si>
    <t>二、一般性转移支付</t>
  </si>
  <si>
    <t>体制补助支出</t>
  </si>
  <si>
    <t>均衡性转移支付</t>
  </si>
  <si>
    <t>县级基本财力保障机制奖补资金支出</t>
  </si>
  <si>
    <t>结算补助支出</t>
  </si>
  <si>
    <t>成品油价格和税费改革转移支付补助支出</t>
  </si>
  <si>
    <t>产粮（油）大县奖励资金支出</t>
  </si>
  <si>
    <t>重点生态功能区转移支付支出</t>
  </si>
  <si>
    <t>基层公检法司转移支付支出</t>
  </si>
  <si>
    <t>城乡义务教育转移支付支出</t>
  </si>
  <si>
    <t>固定数额补助支出</t>
  </si>
  <si>
    <t>民族地区转移支付支出</t>
  </si>
  <si>
    <t>边境地区转移支付</t>
  </si>
  <si>
    <t>贫困地区转移支付支出</t>
  </si>
  <si>
    <t>公共安全共同财政事权转移支付支出</t>
  </si>
  <si>
    <t>教育共同财政事权转移支付支出</t>
  </si>
  <si>
    <t>科学技术共同财政事权转移支付支出</t>
  </si>
  <si>
    <t xml:space="preserve">文化旅游体育与传媒共同财政事权转移支付支出 </t>
  </si>
  <si>
    <t xml:space="preserve">社会保障和就业共同财政事权转移支付支出 </t>
  </si>
  <si>
    <t>卫生健康共同财政事权转移支付支出</t>
  </si>
  <si>
    <t>节能环保共同财政事权转移支付支出</t>
  </si>
  <si>
    <t>农林水共同财政事权转移支付支出</t>
  </si>
  <si>
    <t>交通运输共同财政事权转移支付支出</t>
  </si>
  <si>
    <t>自然资源海洋气象等共同财政事权转移支付支出</t>
  </si>
  <si>
    <t>住房保障共同财政事权转移支付支出</t>
  </si>
  <si>
    <t>灾害防治及应急管理共同财政事权转移支付支出</t>
  </si>
  <si>
    <t>其他共同财政事权转移支付支出</t>
  </si>
  <si>
    <t>其他一般性转移支付支出</t>
  </si>
  <si>
    <t>支 出 合 计</t>
  </si>
  <si>
    <t>2019年税收返还和一般性转移支付执行情况表</t>
    <phoneticPr fontId="30" type="noConversion"/>
  </si>
  <si>
    <t>专项转移支付</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</si>
  <si>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</si>
  <si>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</si>
  <si>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</si>
  <si>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</si>
  <si>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</si>
  <si>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</si>
  <si>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</si>
  <si>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</si>
  <si>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</si>
  <si>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</si>
  <si>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</si>
  <si>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</si>
  <si>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</si>
  <si>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</si>
  <si>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</si>
  <si>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</si>
  <si>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</si>
  <si>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</si>
  <si>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</si>
  <si>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其他支出</t>
  </si>
  <si>
    <t>合 计</t>
  </si>
  <si>
    <t>2019年省市专项转移支付执行情况表</t>
    <phoneticPr fontId="30" type="noConversion"/>
  </si>
  <si>
    <t>2019年预算</t>
    <phoneticPr fontId="30" type="noConversion"/>
  </si>
  <si>
    <t>2019年预算数</t>
    <phoneticPr fontId="30" type="noConversion"/>
  </si>
  <si>
    <t>地区</t>
  </si>
  <si>
    <t>限额</t>
  </si>
  <si>
    <t>余额</t>
  </si>
  <si>
    <t>滨江区</t>
  </si>
  <si>
    <t>单位：亿元</t>
    <phoneticPr fontId="30" type="noConversion"/>
  </si>
  <si>
    <t>预算数</t>
  </si>
  <si>
    <t>执行数</t>
  </si>
  <si>
    <t>尚未下达</t>
  </si>
  <si>
    <t>一、2018年末地方政府一般债务余额实际数</t>
    <phoneticPr fontId="30" type="noConversion"/>
  </si>
  <si>
    <t>二、2019年末地方政府一般债务余额限额</t>
    <phoneticPr fontId="30" type="noConversion"/>
  </si>
  <si>
    <t>三、2019年地方政府一般债务发行额</t>
    <phoneticPr fontId="30" type="noConversion"/>
  </si>
  <si>
    <t xml:space="preserve">    2019年地方政府一般债券发行额</t>
    <phoneticPr fontId="30" type="noConversion"/>
  </si>
  <si>
    <t>四、2019年地方政府一般债务还本额</t>
    <phoneticPr fontId="30" type="noConversion"/>
  </si>
  <si>
    <t>五、2019年末地方政府一般债务余额执行数</t>
    <phoneticPr fontId="30" type="noConversion"/>
  </si>
  <si>
    <t xml:space="preserve">六、2020年末地方政府一般债务余额限额 </t>
    <phoneticPr fontId="30" type="noConversion"/>
  </si>
  <si>
    <t>2019年滨江区政府一般债务情况表</t>
    <phoneticPr fontId="30" type="noConversion"/>
  </si>
  <si>
    <t>2019年地方政府一般债务限额和余额表</t>
    <phoneticPr fontId="30" type="noConversion"/>
  </si>
  <si>
    <t>2019年滨江区政府专项债务情况表</t>
    <phoneticPr fontId="30" type="noConversion"/>
  </si>
  <si>
    <t>一、2019年地方政府专项债券发行额</t>
    <phoneticPr fontId="30" type="noConversion"/>
  </si>
  <si>
    <t xml:space="preserve">    其中：2019年地方政府专项债券余额新增限额</t>
    <phoneticPr fontId="30" type="noConversion"/>
  </si>
  <si>
    <t>二、2019年地方政府专项债务还本额</t>
    <phoneticPr fontId="30" type="noConversion"/>
  </si>
  <si>
    <t>三、2019年末地方政府专项债务限额</t>
    <phoneticPr fontId="30" type="noConversion"/>
  </si>
  <si>
    <t>机关事业单位基本养老保险基金年末结余</t>
  </si>
  <si>
    <t>2019年执行数</t>
    <phoneticPr fontId="30" type="noConversion"/>
  </si>
  <si>
    <t>附表十五-1</t>
    <phoneticPr fontId="30" type="noConversion"/>
  </si>
  <si>
    <t>附表十五-2</t>
    <phoneticPr fontId="30" type="noConversion"/>
  </si>
  <si>
    <t>附表十五-3</t>
    <phoneticPr fontId="30" type="noConversion"/>
  </si>
  <si>
    <t>四、上年结转收入</t>
    <phoneticPr fontId="30" type="noConversion"/>
  </si>
  <si>
    <t>2019年地方政府专项债务限额和余额表</t>
    <phoneticPr fontId="30" type="noConversion"/>
  </si>
  <si>
    <t>2019年杭州市滨江区社会保险基金收支结余表</t>
    <phoneticPr fontId="30" type="noConversion"/>
  </si>
  <si>
    <t>2019年政府性基金转移支付决算表</t>
    <phoneticPr fontId="30" type="noConversion"/>
  </si>
  <si>
    <t>2019年实绩数</t>
    <phoneticPr fontId="30" type="noConversion"/>
  </si>
  <si>
    <t>2018年实绩数</t>
    <phoneticPr fontId="30" type="noConversion"/>
  </si>
  <si>
    <t xml:space="preserve">    04 其他政府性基金及对应专项债务收入安排的支出</t>
    <phoneticPr fontId="30" type="noConversion"/>
  </si>
  <si>
    <t>229 其他支出</t>
    <phoneticPr fontId="30" type="noConversion"/>
  </si>
  <si>
    <t>212 城乡社区支出</t>
    <phoneticPr fontId="30" type="noConversion"/>
  </si>
  <si>
    <t xml:space="preserve">       2290401 其他政府性基金安排的支出</t>
    <phoneticPr fontId="30" type="noConversion"/>
  </si>
  <si>
    <t xml:space="preserve">    22960 彩票公益金及对应专项债务收入安排的支出</t>
    <phoneticPr fontId="30" type="noConversion"/>
  </si>
  <si>
    <t xml:space="preserve">       2296002 用于社会福利的彩票公益金支出</t>
    <phoneticPr fontId="30" type="noConversion"/>
  </si>
  <si>
    <t xml:space="preserve">       2296003 用于体育事业的彩票公益金支出</t>
    <phoneticPr fontId="30" type="noConversion"/>
  </si>
  <si>
    <t xml:space="preserve">       2296006 用于残疾人事业的彩票公益金支出</t>
    <phoneticPr fontId="30" type="noConversion"/>
  </si>
  <si>
    <t xml:space="preserve">    21208 国有土地使用权出让收入安排的支出</t>
    <phoneticPr fontId="30" type="noConversion"/>
  </si>
  <si>
    <t xml:space="preserve">       2120899 其他国有土地使用权出让收入安排的支出</t>
    <phoneticPr fontId="30" type="noConversion"/>
  </si>
  <si>
    <t>附表九-1</t>
    <phoneticPr fontId="30" type="noConversion"/>
  </si>
  <si>
    <t>2019年调整预算数</t>
    <phoneticPr fontId="30" type="noConversion"/>
  </si>
</sst>
</file>

<file path=xl/styles.xml><?xml version="1.0" encoding="utf-8"?>
<styleSheet xmlns="http://schemas.openxmlformats.org/spreadsheetml/2006/main">
  <numFmts count="9">
    <numFmt numFmtId="43" formatCode="_ * #,##0.00_ ;_ * \-#,##0.00_ ;_ * &quot;-&quot;??_ ;_ @_ "/>
    <numFmt numFmtId="176" formatCode="0_);[Red]\(0\)"/>
    <numFmt numFmtId="177" formatCode="0.0_ "/>
    <numFmt numFmtId="178" formatCode="0.00_ "/>
    <numFmt numFmtId="179" formatCode="0.0_);[Red]\(0.0\)"/>
    <numFmt numFmtId="180" formatCode="0_ "/>
    <numFmt numFmtId="181" formatCode="0.00_);[Red]\(0.00\)"/>
    <numFmt numFmtId="182" formatCode="#,##0_ "/>
    <numFmt numFmtId="183" formatCode="0;_⃿"/>
  </numFmts>
  <fonts count="38">
    <font>
      <sz val="12"/>
      <name val="宋体"/>
      <charset val="134"/>
    </font>
    <font>
      <sz val="11"/>
      <color theme="1"/>
      <name val="宋体"/>
      <family val="2"/>
      <charset val="134"/>
      <scheme val="minor"/>
    </font>
    <font>
      <sz val="12"/>
      <color indexed="10"/>
      <name val="宋体"/>
      <charset val="134"/>
    </font>
    <font>
      <sz val="12"/>
      <color indexed="8"/>
      <name val="宋体"/>
      <charset val="134"/>
    </font>
    <font>
      <sz val="18"/>
      <color indexed="8"/>
      <name val="宋体"/>
      <charset val="134"/>
    </font>
    <font>
      <sz val="12"/>
      <color theme="1"/>
      <name val="宋体"/>
      <charset val="134"/>
      <scheme val="minor"/>
    </font>
    <font>
      <sz val="10"/>
      <color indexed="8"/>
      <name val="宋体"/>
      <charset val="134"/>
    </font>
    <font>
      <sz val="18"/>
      <name val="宋体"/>
      <charset val="134"/>
    </font>
    <font>
      <sz val="12"/>
      <color theme="1"/>
      <name val="宋体"/>
      <charset val="134"/>
    </font>
    <font>
      <sz val="18"/>
      <color theme="1"/>
      <name val="宋体"/>
      <charset val="134"/>
    </font>
    <font>
      <sz val="11"/>
      <name val="宋体"/>
      <charset val="134"/>
    </font>
    <font>
      <sz val="11"/>
      <color theme="1"/>
      <name val="宋体"/>
      <charset val="134"/>
    </font>
    <font>
      <sz val="10"/>
      <name val="Arial"/>
      <family val="2"/>
    </font>
    <font>
      <sz val="10"/>
      <color theme="1"/>
      <name val="Arial"/>
      <family val="2"/>
    </font>
    <font>
      <sz val="10"/>
      <name val="宋体"/>
      <charset val="134"/>
    </font>
    <font>
      <sz val="10"/>
      <color theme="1"/>
      <name val="宋体"/>
      <charset val="134"/>
    </font>
    <font>
      <sz val="11"/>
      <color theme="1"/>
      <name val="宋体"/>
      <charset val="134"/>
      <scheme val="minor"/>
    </font>
    <font>
      <b/>
      <sz val="16"/>
      <name val="宋体"/>
      <charset val="134"/>
    </font>
    <font>
      <sz val="12"/>
      <name val="Times New Roman"/>
      <family val="1"/>
    </font>
    <font>
      <sz val="12"/>
      <color theme="1"/>
      <name val="Times New Roman"/>
      <family val="1"/>
    </font>
    <font>
      <sz val="12"/>
      <name val="宋体"/>
      <charset val="134"/>
      <scheme val="minor"/>
    </font>
    <font>
      <sz val="18"/>
      <name val="宋体"/>
      <charset val="134"/>
      <scheme val="minor"/>
    </font>
    <font>
      <b/>
      <sz val="12"/>
      <name val="宋体"/>
      <charset val="134"/>
      <scheme val="minor"/>
    </font>
    <font>
      <sz val="12"/>
      <name val="Arial"/>
      <family val="2"/>
    </font>
    <font>
      <sz val="18"/>
      <color theme="1"/>
      <name val="宋体"/>
      <charset val="134"/>
      <scheme val="minor"/>
    </font>
    <font>
      <b/>
      <sz val="12"/>
      <name val="宋体"/>
      <charset val="134"/>
    </font>
    <font>
      <b/>
      <sz val="12"/>
      <name val="Times New Roman"/>
      <family val="1"/>
    </font>
    <font>
      <b/>
      <sz val="10"/>
      <name val="Arial"/>
      <family val="2"/>
    </font>
    <font>
      <sz val="10"/>
      <color indexed="8"/>
      <name val="Arial"/>
      <family val="2"/>
    </font>
    <font>
      <sz val="12"/>
      <name val="宋体"/>
      <charset val="134"/>
    </font>
    <font>
      <sz val="9"/>
      <name val="宋体"/>
      <charset val="134"/>
    </font>
    <font>
      <b/>
      <sz val="18"/>
      <name val="宋体"/>
      <charset val="134"/>
    </font>
    <font>
      <sz val="14"/>
      <color theme="1"/>
      <name val="宋体"/>
      <family val="2"/>
      <charset val="134"/>
      <scheme val="minor"/>
    </font>
    <font>
      <sz val="14"/>
      <color theme="1"/>
      <name val="宋体"/>
      <family val="3"/>
      <charset val="134"/>
      <scheme val="minor"/>
    </font>
    <font>
      <b/>
      <sz val="14"/>
      <color theme="1"/>
      <name val="宋体"/>
      <family val="3"/>
      <charset val="134"/>
      <scheme val="minor"/>
    </font>
    <font>
      <sz val="18"/>
      <color theme="1"/>
      <name val="宋体"/>
      <family val="2"/>
      <charset val="134"/>
      <scheme val="minor"/>
    </font>
    <font>
      <b/>
      <sz val="14"/>
      <name val="宋体"/>
      <charset val="134"/>
    </font>
    <font>
      <sz val="14"/>
      <name val="宋体"/>
      <charset val="13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4">
    <border>
      <left/>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auto="1"/>
      </top>
      <bottom/>
      <diagonal/>
    </border>
    <border>
      <left style="thin">
        <color indexed="8"/>
      </left>
      <right style="thin">
        <color auto="1"/>
      </right>
      <top style="thin">
        <color indexed="8"/>
      </top>
      <bottom style="thin">
        <color indexed="8"/>
      </bottom>
      <diagonal/>
    </border>
    <border>
      <left style="thin">
        <color auto="1"/>
      </left>
      <right style="thin">
        <color indexed="8"/>
      </right>
      <top style="thin">
        <color auto="1"/>
      </top>
      <bottom style="thin">
        <color indexed="8"/>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9" fillId="0" borderId="0">
      <alignment vertical="center"/>
    </xf>
    <xf numFmtId="0" fontId="28" fillId="0" borderId="0" applyNumberFormat="0" applyFill="0" applyBorder="0" applyAlignment="0" applyProtection="0">
      <alignment vertical="top"/>
    </xf>
    <xf numFmtId="0" fontId="27" fillId="0" borderId="0" applyNumberFormat="0" applyFill="0" applyBorder="0" applyAlignment="0" applyProtection="0"/>
    <xf numFmtId="0" fontId="12" fillId="0" borderId="0"/>
    <xf numFmtId="0" fontId="29" fillId="0" borderId="0"/>
    <xf numFmtId="43" fontId="29" fillId="0" borderId="0" applyFont="0" applyFill="0" applyBorder="0" applyAlignment="0" applyProtection="0"/>
    <xf numFmtId="0" fontId="1" fillId="0" borderId="0">
      <alignment vertical="center"/>
    </xf>
    <xf numFmtId="0" fontId="29" fillId="0" borderId="0"/>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9" fillId="0" borderId="0"/>
    <xf numFmtId="0" fontId="29" fillId="0" borderId="0"/>
    <xf numFmtId="0" fontId="29"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cellStyleXfs>
  <cellXfs count="325">
    <xf numFmtId="0" fontId="0" fillId="0" borderId="0" xfId="0" applyAlignment="1">
      <alignment vertical="center"/>
    </xf>
    <xf numFmtId="0" fontId="2" fillId="0" borderId="0" xfId="0" applyFont="1" applyFill="1" applyAlignment="1">
      <alignment wrapText="1"/>
    </xf>
    <xf numFmtId="0" fontId="3" fillId="0" borderId="0" xfId="0" applyFont="1" applyFill="1" applyAlignment="1">
      <alignment wrapText="1"/>
    </xf>
    <xf numFmtId="0" fontId="3" fillId="2" borderId="0" xfId="0" applyNumberFormat="1" applyFont="1" applyFill="1" applyBorder="1" applyAlignment="1" applyProtection="1">
      <alignment vertical="center" wrapText="1"/>
    </xf>
    <xf numFmtId="0" fontId="3" fillId="0" borderId="0" xfId="0" applyNumberFormat="1" applyFont="1" applyFill="1" applyBorder="1" applyAlignment="1" applyProtection="1">
      <alignment vertical="center" wrapText="1"/>
    </xf>
    <xf numFmtId="0" fontId="3" fillId="0" borderId="4" xfId="0" applyNumberFormat="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178" fontId="3" fillId="0" borderId="4" xfId="0" applyNumberFormat="1" applyFont="1" applyFill="1" applyBorder="1" applyAlignment="1" applyProtection="1">
      <alignment horizontal="center" vertical="center" wrapText="1"/>
    </xf>
    <xf numFmtId="178" fontId="0" fillId="0" borderId="4" xfId="0" applyNumberFormat="1" applyFont="1" applyFill="1" applyBorder="1" applyAlignment="1" applyProtection="1">
      <alignment horizontal="center" vertical="center" wrapText="1"/>
    </xf>
    <xf numFmtId="178" fontId="0"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178" fontId="3" fillId="0" borderId="4" xfId="0" applyNumberFormat="1" applyFont="1" applyFill="1" applyBorder="1" applyAlignment="1">
      <alignment horizontal="center" vertical="center" wrapText="1"/>
    </xf>
    <xf numFmtId="0" fontId="2" fillId="0" borderId="0" xfId="0" applyFont="1" applyFill="1" applyAlignment="1"/>
    <xf numFmtId="0" fontId="3" fillId="0" borderId="0" xfId="0" applyFont="1" applyFill="1" applyAlignment="1"/>
    <xf numFmtId="0" fontId="3" fillId="0" borderId="0" xfId="0" applyNumberFormat="1" applyFont="1" applyFill="1" applyBorder="1" applyAlignment="1" applyProtection="1">
      <alignment vertical="center"/>
    </xf>
    <xf numFmtId="0" fontId="3" fillId="0" borderId="7" xfId="0" applyNumberFormat="1" applyFont="1" applyFill="1" applyBorder="1" applyAlignment="1" applyProtection="1">
      <alignment vertical="center"/>
    </xf>
    <xf numFmtId="0" fontId="3" fillId="0" borderId="7" xfId="0" applyNumberFormat="1" applyFont="1" applyFill="1" applyBorder="1" applyAlignment="1" applyProtection="1">
      <alignment horizontal="right" vertical="center"/>
    </xf>
    <xf numFmtId="0" fontId="3" fillId="0" borderId="8" xfId="0" applyNumberFormat="1" applyFont="1" applyFill="1" applyBorder="1" applyAlignment="1" applyProtection="1">
      <alignment horizontal="center" vertical="center" wrapText="1"/>
    </xf>
    <xf numFmtId="177" fontId="0" fillId="0" borderId="4" xfId="0" applyNumberFormat="1" applyFont="1" applyBorder="1" applyAlignment="1" applyProtection="1">
      <alignment horizontal="center" vertical="center" wrapText="1"/>
      <protection locked="0"/>
    </xf>
    <xf numFmtId="0" fontId="3" fillId="0" borderId="2"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0" fillId="0" borderId="8" xfId="0" applyNumberFormat="1" applyFont="1" applyFill="1" applyBorder="1" applyAlignment="1" applyProtection="1">
      <alignment vertical="center"/>
    </xf>
    <xf numFmtId="176" fontId="0" fillId="0" borderId="8" xfId="0" applyNumberFormat="1" applyFont="1" applyFill="1" applyBorder="1" applyAlignment="1" applyProtection="1">
      <alignment horizontal="center" vertical="center"/>
    </xf>
    <xf numFmtId="179" fontId="0" fillId="0" borderId="8" xfId="0" applyNumberFormat="1" applyFont="1" applyFill="1" applyBorder="1" applyAlignment="1" applyProtection="1">
      <alignment horizontal="center" vertical="center"/>
    </xf>
    <xf numFmtId="0" fontId="0" fillId="0" borderId="8" xfId="0" applyNumberFormat="1" applyFont="1" applyFill="1" applyBorder="1" applyAlignment="1" applyProtection="1">
      <alignment horizontal="left" vertical="center"/>
    </xf>
    <xf numFmtId="176" fontId="0" fillId="0" borderId="4" xfId="0" applyNumberFormat="1" applyFont="1" applyFill="1" applyBorder="1" applyAlignment="1" applyProtection="1">
      <alignment horizontal="center" vertical="center"/>
    </xf>
    <xf numFmtId="180" fontId="0" fillId="0" borderId="4" xfId="0" applyNumberFormat="1" applyFont="1" applyBorder="1" applyAlignment="1">
      <alignment horizontal="center" vertical="center"/>
    </xf>
    <xf numFmtId="179" fontId="0" fillId="0" borderId="4" xfId="0" applyNumberFormat="1" applyFont="1" applyFill="1" applyBorder="1" applyAlignment="1">
      <alignment horizontal="center" vertical="center"/>
    </xf>
    <xf numFmtId="0" fontId="3" fillId="0" borderId="8" xfId="0" applyNumberFormat="1" applyFont="1" applyFill="1" applyBorder="1" applyAlignment="1" applyProtection="1">
      <alignment vertical="center"/>
    </xf>
    <xf numFmtId="0" fontId="0" fillId="0" borderId="4" xfId="0" applyNumberFormat="1" applyFont="1" applyBorder="1" applyAlignment="1">
      <alignment horizontal="center" vertical="center"/>
    </xf>
    <xf numFmtId="0" fontId="0" fillId="0" borderId="8" xfId="0" applyNumberFormat="1" applyFill="1" applyBorder="1" applyAlignment="1" applyProtection="1">
      <alignment horizontal="left" vertical="center"/>
    </xf>
    <xf numFmtId="177" fontId="0" fillId="0" borderId="4" xfId="0" applyNumberFormat="1" applyFont="1" applyFill="1" applyBorder="1" applyAlignment="1">
      <alignment horizontal="center" vertical="center"/>
    </xf>
    <xf numFmtId="0" fontId="3" fillId="0" borderId="9" xfId="0" applyNumberFormat="1" applyFont="1" applyFill="1" applyBorder="1" applyAlignment="1" applyProtection="1">
      <alignment vertical="center"/>
    </xf>
    <xf numFmtId="0" fontId="3" fillId="0" borderId="9" xfId="0" applyNumberFormat="1" applyFont="1" applyFill="1" applyBorder="1" applyAlignment="1" applyProtection="1">
      <alignment horizontal="center" vertical="center"/>
    </xf>
    <xf numFmtId="0" fontId="0" fillId="0" borderId="8"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vertical="center"/>
    </xf>
    <xf numFmtId="0" fontId="0" fillId="0" borderId="0" xfId="0" applyNumberFormat="1" applyFont="1" applyBorder="1" applyAlignment="1">
      <alignment vertical="center"/>
    </xf>
    <xf numFmtId="0" fontId="3" fillId="0" borderId="10" xfId="0" applyNumberFormat="1" applyFont="1" applyFill="1" applyBorder="1" applyAlignment="1" applyProtection="1">
      <alignment horizontal="right" vertical="center"/>
    </xf>
    <xf numFmtId="0" fontId="0" fillId="0" borderId="0" xfId="0" applyFont="1" applyAlignment="1">
      <alignment vertical="center"/>
    </xf>
    <xf numFmtId="0" fontId="0" fillId="0" borderId="1" xfId="0" applyFont="1" applyBorder="1" applyAlignment="1">
      <alignment vertical="center"/>
    </xf>
    <xf numFmtId="0" fontId="0" fillId="0" borderId="4" xfId="0" applyFont="1" applyBorder="1" applyAlignment="1">
      <alignment horizontal="center" vertical="center"/>
    </xf>
    <xf numFmtId="0" fontId="0" fillId="0" borderId="4" xfId="0" applyFont="1" applyBorder="1" applyAlignment="1">
      <alignment horizontal="center" vertical="center" wrapText="1"/>
    </xf>
    <xf numFmtId="181" fontId="0" fillId="0" borderId="5" xfId="0" applyNumberFormat="1" applyFont="1" applyFill="1" applyBorder="1" applyAlignment="1">
      <alignment horizontal="center" vertical="center" wrapText="1"/>
    </xf>
    <xf numFmtId="0" fontId="0" fillId="0" borderId="4" xfId="0" applyBorder="1" applyAlignment="1">
      <alignment vertical="center"/>
    </xf>
    <xf numFmtId="0" fontId="0" fillId="0" borderId="4" xfId="0" applyFont="1" applyBorder="1" applyAlignment="1">
      <alignment vertical="center"/>
    </xf>
    <xf numFmtId="177" fontId="0" fillId="0" borderId="4" xfId="0" applyNumberFormat="1" applyFont="1" applyFill="1" applyBorder="1" applyAlignment="1">
      <alignment horizontal="right" vertical="center"/>
    </xf>
    <xf numFmtId="0" fontId="0" fillId="0" borderId="4" xfId="0" applyFont="1" applyBorder="1" applyAlignment="1">
      <alignment horizontal="left" vertical="center"/>
    </xf>
    <xf numFmtId="0" fontId="0" fillId="0" borderId="4" xfId="0" applyFont="1" applyFill="1" applyBorder="1" applyAlignment="1">
      <alignment horizontal="left" vertical="center"/>
    </xf>
    <xf numFmtId="0" fontId="3" fillId="0" borderId="4" xfId="0" applyFont="1" applyFill="1" applyBorder="1" applyAlignment="1">
      <alignment horizontal="left" vertical="center"/>
    </xf>
    <xf numFmtId="0" fontId="3" fillId="0" borderId="4" xfId="0" applyFont="1" applyBorder="1" applyAlignment="1">
      <alignment vertical="center"/>
    </xf>
    <xf numFmtId="0" fontId="0" fillId="0" borderId="0" xfId="0" applyFont="1" applyAlignment="1"/>
    <xf numFmtId="0" fontId="0" fillId="0" borderId="0" xfId="0" applyFont="1" applyAlignment="1">
      <alignment horizontal="left" vertical="center"/>
    </xf>
    <xf numFmtId="182" fontId="0" fillId="0" borderId="0" xfId="0" applyNumberFormat="1" applyFont="1" applyAlignment="1">
      <alignment horizontal="right" vertical="center"/>
    </xf>
    <xf numFmtId="0" fontId="0" fillId="0" borderId="0" xfId="0" applyFont="1"/>
    <xf numFmtId="0" fontId="8" fillId="0" borderId="0" xfId="0" applyFont="1"/>
    <xf numFmtId="177" fontId="0" fillId="0" borderId="0" xfId="0" applyNumberFormat="1" applyFont="1"/>
    <xf numFmtId="0" fontId="0" fillId="0" borderId="4" xfId="0" applyFont="1" applyFill="1" applyBorder="1" applyAlignment="1">
      <alignment horizontal="center" vertical="center"/>
    </xf>
    <xf numFmtId="181" fontId="0" fillId="0" borderId="4" xfId="5" applyNumberFormat="1" applyFont="1" applyBorder="1" applyAlignment="1" applyProtection="1">
      <alignment horizontal="center" vertical="center" wrapText="1"/>
      <protection locked="0"/>
    </xf>
    <xf numFmtId="181" fontId="8" fillId="0" borderId="5" xfId="0" applyNumberFormat="1" applyFont="1" applyFill="1" applyBorder="1" applyAlignment="1">
      <alignment horizontal="center" vertical="center" wrapText="1"/>
    </xf>
    <xf numFmtId="180" fontId="0" fillId="0" borderId="4" xfId="0" applyNumberFormat="1" applyFont="1" applyFill="1" applyBorder="1" applyAlignment="1">
      <alignment horizontal="right" vertical="center"/>
    </xf>
    <xf numFmtId="180" fontId="8" fillId="0" borderId="4" xfId="0" applyNumberFormat="1" applyFont="1" applyFill="1" applyBorder="1" applyAlignment="1">
      <alignment horizontal="right" vertical="center"/>
    </xf>
    <xf numFmtId="0" fontId="0" fillId="0" borderId="4" xfId="0" applyNumberFormat="1" applyFont="1" applyBorder="1" applyAlignment="1">
      <alignment horizontal="right" vertical="center"/>
    </xf>
    <xf numFmtId="0" fontId="8" fillId="0" borderId="4" xfId="0" applyNumberFormat="1" applyFont="1" applyBorder="1" applyAlignment="1">
      <alignment horizontal="right" vertical="center"/>
    </xf>
    <xf numFmtId="176" fontId="0" fillId="0" borderId="0" xfId="0" applyNumberFormat="1" applyFont="1" applyAlignment="1">
      <alignment horizontal="right"/>
    </xf>
    <xf numFmtId="0" fontId="0" fillId="0" borderId="4" xfId="0" applyFill="1" applyBorder="1" applyAlignment="1">
      <alignment horizontal="left" vertical="center" wrapText="1"/>
    </xf>
    <xf numFmtId="176" fontId="0" fillId="0" borderId="0" xfId="0" applyNumberFormat="1" applyFont="1" applyFill="1" applyBorder="1" applyAlignment="1">
      <alignment horizontal="right" vertical="center"/>
    </xf>
    <xf numFmtId="0" fontId="0" fillId="0" borderId="0" xfId="0" applyFont="1" applyBorder="1"/>
    <xf numFmtId="176" fontId="0" fillId="0" borderId="0" xfId="0" applyNumberFormat="1" applyFont="1"/>
    <xf numFmtId="181" fontId="12" fillId="0" borderId="0" xfId="0" applyNumberFormat="1" applyFont="1" applyAlignment="1">
      <alignment vertical="center" wrapText="1"/>
    </xf>
    <xf numFmtId="0" fontId="12" fillId="0" borderId="0" xfId="0" applyFont="1" applyFill="1"/>
    <xf numFmtId="0" fontId="12" fillId="0" borderId="0" xfId="0" applyFont="1"/>
    <xf numFmtId="182" fontId="12" fillId="0" borderId="0" xfId="0" applyNumberFormat="1" applyFont="1"/>
    <xf numFmtId="182" fontId="13" fillId="0" borderId="0" xfId="0" applyNumberFormat="1" applyFont="1"/>
    <xf numFmtId="177" fontId="12" fillId="0" borderId="0" xfId="0" applyNumberFormat="1" applyFont="1"/>
    <xf numFmtId="0" fontId="14" fillId="0" borderId="0" xfId="0" applyFont="1"/>
    <xf numFmtId="182" fontId="14" fillId="0" borderId="0" xfId="0" applyNumberFormat="1" applyFont="1"/>
    <xf numFmtId="182" fontId="15" fillId="0" borderId="0" xfId="0" applyNumberFormat="1" applyFont="1"/>
    <xf numFmtId="181" fontId="0" fillId="0" borderId="4" xfId="0" applyNumberFormat="1" applyFont="1" applyBorder="1" applyAlignment="1" applyProtection="1">
      <alignment horizontal="center" vertical="center" wrapText="1"/>
      <protection locked="0"/>
    </xf>
    <xf numFmtId="0" fontId="0" fillId="0" borderId="4" xfId="0" applyFont="1" applyBorder="1" applyAlignment="1" applyProtection="1">
      <alignment vertical="center"/>
      <protection locked="0"/>
    </xf>
    <xf numFmtId="176" fontId="0" fillId="0" borderId="4" xfId="0" applyNumberFormat="1" applyFont="1" applyBorder="1" applyAlignment="1">
      <alignment vertical="center"/>
    </xf>
    <xf numFmtId="180" fontId="0" fillId="0" borderId="4" xfId="0" applyNumberFormat="1" applyFont="1" applyBorder="1" applyAlignment="1">
      <alignment horizontal="right" vertical="center"/>
    </xf>
    <xf numFmtId="180" fontId="8" fillId="0" borderId="4" xfId="0" applyNumberFormat="1" applyFont="1" applyBorder="1" applyAlignment="1">
      <alignment horizontal="right" vertical="center"/>
    </xf>
    <xf numFmtId="177" fontId="0" fillId="0" borderId="4" xfId="0" applyNumberFormat="1" applyFont="1" applyBorder="1" applyAlignment="1">
      <alignment vertical="center"/>
    </xf>
    <xf numFmtId="49" fontId="0" fillId="0" borderId="4" xfId="0" applyNumberFormat="1"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176" fontId="0" fillId="0" borderId="4" xfId="0" applyNumberFormat="1" applyFont="1" applyBorder="1" applyAlignment="1">
      <alignment horizontal="right" vertical="center"/>
    </xf>
    <xf numFmtId="0" fontId="0" fillId="0" borderId="4" xfId="5" applyFont="1" applyBorder="1" applyAlignment="1" applyProtection="1">
      <alignment horizontal="left" vertical="center" wrapText="1"/>
      <protection locked="0"/>
    </xf>
    <xf numFmtId="0" fontId="0" fillId="0" borderId="4" xfId="5" applyFont="1" applyFill="1" applyBorder="1" applyAlignment="1" applyProtection="1">
      <alignment horizontal="left" vertical="center" wrapText="1"/>
      <protection locked="0"/>
    </xf>
    <xf numFmtId="177" fontId="0" fillId="0" borderId="4" xfId="0" applyNumberFormat="1" applyFont="1" applyFill="1" applyBorder="1" applyAlignment="1">
      <alignment vertical="center"/>
    </xf>
    <xf numFmtId="0" fontId="0" fillId="0" borderId="4" xfId="0" applyFont="1" applyFill="1" applyBorder="1" applyAlignment="1" applyProtection="1">
      <alignment horizontal="center" vertical="center"/>
      <protection locked="0"/>
    </xf>
    <xf numFmtId="0" fontId="10" fillId="0" borderId="0" xfId="0" applyFont="1" applyAlignment="1" applyProtection="1">
      <alignment vertical="center" wrapText="1"/>
      <protection locked="0"/>
    </xf>
    <xf numFmtId="0" fontId="0" fillId="0" borderId="0" xfId="0" applyFont="1" applyAlignment="1" applyProtection="1">
      <alignment vertical="center"/>
      <protection locked="0"/>
    </xf>
    <xf numFmtId="182" fontId="10" fillId="0" borderId="0" xfId="0" applyNumberFormat="1" applyFont="1" applyAlignment="1" applyProtection="1">
      <alignment vertical="center"/>
      <protection locked="0"/>
    </xf>
    <xf numFmtId="182" fontId="11" fillId="0" borderId="0" xfId="0" applyNumberFormat="1" applyFont="1" applyAlignment="1" applyProtection="1">
      <alignment vertical="center"/>
      <protection locked="0"/>
    </xf>
    <xf numFmtId="177" fontId="10" fillId="0" borderId="0" xfId="0" applyNumberFormat="1" applyFont="1" applyAlignment="1" applyProtection="1">
      <alignment vertical="center"/>
      <protection locked="0"/>
    </xf>
    <xf numFmtId="0" fontId="1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182" fontId="7" fillId="0" borderId="0" xfId="0" applyNumberFormat="1" applyFont="1" applyAlignment="1" applyProtection="1">
      <alignment horizontal="center" vertical="center"/>
      <protection locked="0"/>
    </xf>
    <xf numFmtId="182" fontId="8" fillId="0" borderId="0" xfId="0" applyNumberFormat="1" applyFont="1" applyAlignment="1" applyProtection="1">
      <alignment horizontal="center" vertical="center"/>
      <protection locked="0"/>
    </xf>
    <xf numFmtId="0" fontId="0" fillId="0" borderId="4" xfId="0" applyFont="1" applyBorder="1" applyAlignment="1" applyProtection="1">
      <alignment horizontal="center" vertical="center" wrapText="1"/>
      <protection locked="0"/>
    </xf>
    <xf numFmtId="182" fontId="0" fillId="0" borderId="4" xfId="0" applyNumberFormat="1" applyBorder="1" applyAlignment="1" applyProtection="1">
      <alignment horizontal="center" vertical="center" wrapText="1"/>
      <protection locked="0"/>
    </xf>
    <xf numFmtId="182" fontId="8" fillId="0" borderId="4" xfId="0" applyNumberFormat="1" applyFont="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4" xfId="0" applyNumberFormat="1" applyFont="1" applyBorder="1" applyAlignment="1">
      <alignment vertical="center"/>
    </xf>
    <xf numFmtId="0" fontId="8" fillId="0" borderId="4" xfId="0" applyNumberFormat="1" applyFont="1" applyBorder="1" applyAlignment="1">
      <alignment vertical="center"/>
    </xf>
    <xf numFmtId="177" fontId="0" fillId="0" borderId="4" xfId="0" applyNumberFormat="1" applyFont="1" applyBorder="1" applyAlignment="1" applyProtection="1">
      <alignment vertical="center"/>
      <protection locked="0"/>
    </xf>
    <xf numFmtId="176" fontId="0" fillId="0" borderId="4" xfId="0" applyNumberFormat="1" applyFont="1" applyFill="1" applyBorder="1" applyAlignment="1" applyProtection="1">
      <alignment vertical="center"/>
      <protection locked="0"/>
    </xf>
    <xf numFmtId="176" fontId="0" fillId="0" borderId="4" xfId="0" applyNumberFormat="1" applyFont="1" applyBorder="1" applyAlignment="1" applyProtection="1">
      <alignment vertical="center"/>
    </xf>
    <xf numFmtId="176" fontId="0" fillId="0" borderId="4" xfId="0" applyNumberFormat="1" applyFont="1" applyFill="1" applyBorder="1" applyAlignment="1" applyProtection="1">
      <alignment vertical="center"/>
    </xf>
    <xf numFmtId="180" fontId="0" fillId="0" borderId="4" xfId="0" applyNumberFormat="1" applyFont="1" applyBorder="1" applyAlignment="1" applyProtection="1">
      <alignment vertical="center"/>
      <protection locked="0"/>
    </xf>
    <xf numFmtId="0" fontId="0" fillId="0" borderId="4" xfId="0" applyFont="1" applyBorder="1" applyAlignment="1" applyProtection="1">
      <alignment horizontal="center" vertical="center"/>
      <protection locked="0"/>
    </xf>
    <xf numFmtId="0" fontId="14" fillId="0" borderId="0" xfId="0" applyFont="1" applyAlignment="1" applyProtection="1">
      <alignment vertical="center"/>
      <protection locked="0"/>
    </xf>
    <xf numFmtId="0" fontId="3" fillId="0" borderId="0" xfId="0" applyFont="1" applyFill="1" applyBorder="1" applyAlignment="1"/>
    <xf numFmtId="0" fontId="2" fillId="0" borderId="0" xfId="0" applyFont="1" applyFill="1" applyBorder="1" applyAlignment="1"/>
    <xf numFmtId="180" fontId="3" fillId="0" borderId="0" xfId="0" applyNumberFormat="1" applyFont="1" applyFill="1" applyBorder="1" applyAlignment="1"/>
    <xf numFmtId="0" fontId="0" fillId="0" borderId="0" xfId="0" applyFill="1" applyBorder="1" applyAlignment="1">
      <alignment vertical="center"/>
    </xf>
    <xf numFmtId="180" fontId="3" fillId="0" borderId="7" xfId="0" applyNumberFormat="1" applyFont="1" applyFill="1" applyBorder="1" applyAlignment="1" applyProtection="1">
      <alignment vertical="center"/>
    </xf>
    <xf numFmtId="18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center" vertical="center"/>
    </xf>
    <xf numFmtId="180" fontId="3" fillId="0" borderId="8" xfId="0" applyNumberFormat="1" applyFont="1" applyFill="1" applyBorder="1" applyAlignment="1" applyProtection="1">
      <alignment horizontal="center" vertical="center"/>
    </xf>
    <xf numFmtId="180" fontId="0" fillId="0" borderId="8" xfId="0" applyNumberFormat="1" applyFont="1" applyFill="1" applyBorder="1" applyAlignment="1" applyProtection="1">
      <alignment horizontal="center" vertical="center"/>
    </xf>
    <xf numFmtId="180" fontId="0" fillId="0" borderId="4" xfId="0" applyNumberFormat="1" applyFont="1" applyFill="1" applyBorder="1" applyAlignment="1" applyProtection="1">
      <alignment horizontal="center" vertical="center"/>
    </xf>
    <xf numFmtId="0" fontId="0" fillId="0" borderId="11" xfId="0" applyNumberFormat="1" applyFont="1" applyFill="1" applyBorder="1" applyAlignment="1" applyProtection="1">
      <alignment horizontal="center" vertical="center"/>
    </xf>
    <xf numFmtId="180" fontId="0" fillId="0" borderId="11" xfId="0" applyNumberFormat="1" applyFont="1" applyFill="1" applyBorder="1" applyAlignment="1" applyProtection="1">
      <alignment horizontal="center" vertical="center"/>
    </xf>
    <xf numFmtId="176" fontId="0" fillId="0" borderId="12" xfId="0" applyNumberFormat="1" applyFont="1" applyFill="1" applyBorder="1" applyAlignment="1" applyProtection="1">
      <alignment horizontal="center" vertical="center"/>
    </xf>
    <xf numFmtId="180" fontId="0" fillId="0" borderId="12" xfId="0" applyNumberFormat="1" applyFont="1" applyFill="1" applyBorder="1" applyAlignment="1" applyProtection="1">
      <alignment horizontal="center" vertical="center"/>
    </xf>
    <xf numFmtId="180" fontId="3" fillId="0" borderId="0" xfId="0" applyNumberFormat="1" applyFont="1" applyFill="1" applyBorder="1" applyAlignment="1" applyProtection="1">
      <alignment vertical="center"/>
    </xf>
    <xf numFmtId="180" fontId="3" fillId="0" borderId="10" xfId="0" applyNumberFormat="1" applyFont="1" applyFill="1" applyBorder="1" applyAlignment="1" applyProtection="1">
      <alignment horizontal="right" vertical="center"/>
    </xf>
    <xf numFmtId="0" fontId="3" fillId="0" borderId="0" xfId="0" applyFont="1" applyFill="1" applyAlignment="1">
      <alignment vertical="center"/>
    </xf>
    <xf numFmtId="180" fontId="3" fillId="0" borderId="0" xfId="0" applyNumberFormat="1" applyFont="1" applyFill="1" applyAlignment="1">
      <alignment wrapText="1"/>
    </xf>
    <xf numFmtId="180" fontId="3" fillId="0" borderId="8" xfId="0" applyNumberFormat="1" applyFont="1" applyFill="1" applyBorder="1" applyAlignment="1" applyProtection="1">
      <alignment horizontal="center" vertical="center" wrapText="1"/>
    </xf>
    <xf numFmtId="176" fontId="0" fillId="0" borderId="4" xfId="0" applyNumberFormat="1" applyFont="1" applyFill="1" applyBorder="1" applyAlignment="1" applyProtection="1">
      <alignment horizontal="center" vertical="center" wrapText="1"/>
    </xf>
    <xf numFmtId="180" fontId="0" fillId="0" borderId="4" xfId="0" applyNumberFormat="1" applyFon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wrapText="1"/>
    </xf>
    <xf numFmtId="180" fontId="0" fillId="0" borderId="8" xfId="0" applyNumberFormat="1" applyFont="1" applyFill="1" applyBorder="1" applyAlignment="1" applyProtection="1">
      <alignment horizontal="center" vertical="center" wrapText="1"/>
    </xf>
    <xf numFmtId="0" fontId="0" fillId="0" borderId="11" xfId="0" applyNumberFormat="1" applyFont="1" applyFill="1" applyBorder="1" applyAlignment="1" applyProtection="1">
      <alignment horizontal="center" vertical="center" wrapText="1"/>
    </xf>
    <xf numFmtId="180" fontId="0" fillId="0" borderId="11" xfId="0" applyNumberFormat="1" applyFont="1" applyFill="1" applyBorder="1" applyAlignment="1" applyProtection="1">
      <alignment horizontal="center" vertical="center" wrapText="1"/>
    </xf>
    <xf numFmtId="180" fontId="3" fillId="0" borderId="0" xfId="0" applyNumberFormat="1" applyFont="1" applyFill="1" applyAlignment="1"/>
    <xf numFmtId="0" fontId="0" fillId="0" borderId="4" xfId="0" applyBorder="1" applyAlignment="1">
      <alignment horizontal="center" vertical="center" wrapText="1"/>
    </xf>
    <xf numFmtId="181" fontId="0" fillId="0" borderId="4" xfId="0" applyNumberFormat="1" applyFill="1" applyBorder="1" applyAlignment="1">
      <alignment horizontal="center" vertical="center" wrapText="1"/>
    </xf>
    <xf numFmtId="0" fontId="5" fillId="0" borderId="4" xfId="0" applyFont="1" applyBorder="1" applyAlignment="1">
      <alignment horizontal="center" vertical="center" wrapText="1"/>
    </xf>
    <xf numFmtId="180" fontId="0" fillId="0" borderId="0" xfId="0" applyNumberFormat="1" applyAlignment="1">
      <alignment vertical="center"/>
    </xf>
    <xf numFmtId="0" fontId="0" fillId="2" borderId="0" xfId="0" applyFill="1" applyAlignment="1">
      <alignment vertical="center"/>
    </xf>
    <xf numFmtId="0" fontId="0" fillId="0" borderId="4" xfId="0" applyBorder="1" applyAlignment="1">
      <alignment horizontal="center" vertical="center"/>
    </xf>
    <xf numFmtId="180" fontId="0" fillId="0" borderId="4" xfId="0" applyNumberFormat="1" applyBorder="1" applyAlignment="1">
      <alignment horizontal="center" vertical="center"/>
    </xf>
    <xf numFmtId="0" fontId="0" fillId="0" borderId="4" xfId="0" applyBorder="1" applyAlignment="1">
      <alignment horizontal="left" vertical="center"/>
    </xf>
    <xf numFmtId="0" fontId="0" fillId="0" borderId="4" xfId="0" applyFill="1" applyBorder="1" applyAlignment="1">
      <alignment vertical="center"/>
    </xf>
    <xf numFmtId="180" fontId="0" fillId="0" borderId="4" xfId="0" applyNumberFormat="1" applyBorder="1" applyAlignment="1">
      <alignment vertical="center"/>
    </xf>
    <xf numFmtId="0" fontId="0" fillId="0" borderId="4" xfId="0" applyFill="1" applyBorder="1" applyAlignment="1">
      <alignment horizontal="center" vertical="center"/>
    </xf>
    <xf numFmtId="0" fontId="0" fillId="0" borderId="0" xfId="0" applyFont="1" applyFill="1" applyBorder="1" applyAlignment="1">
      <alignment vertical="center"/>
    </xf>
    <xf numFmtId="0" fontId="0" fillId="0" borderId="0" xfId="0" applyFill="1" applyBorder="1" applyAlignment="1">
      <alignment horizontal="right" vertical="center"/>
    </xf>
    <xf numFmtId="0" fontId="0" fillId="0" borderId="4" xfId="0" applyNumberFormat="1" applyFill="1" applyBorder="1" applyAlignment="1" applyProtection="1">
      <alignment horizontal="center" vertical="center" wrapText="1"/>
    </xf>
    <xf numFmtId="0" fontId="0" fillId="0" borderId="6" xfId="0" applyFont="1" applyFill="1" applyBorder="1" applyAlignment="1">
      <alignment vertical="center"/>
    </xf>
    <xf numFmtId="180" fontId="0" fillId="0" borderId="6" xfId="0" applyNumberFormat="1" applyFont="1" applyFill="1" applyBorder="1" applyAlignment="1">
      <alignment horizontal="right" vertical="center"/>
    </xf>
    <xf numFmtId="178" fontId="0" fillId="0" borderId="4" xfId="0" applyNumberFormat="1" applyFill="1" applyBorder="1" applyAlignment="1">
      <alignment vertical="center"/>
    </xf>
    <xf numFmtId="0" fontId="0" fillId="0" borderId="4" xfId="0" applyFont="1" applyFill="1" applyBorder="1" applyAlignment="1">
      <alignment vertical="center" wrapText="1"/>
    </xf>
    <xf numFmtId="0" fontId="0" fillId="0" borderId="4" xfId="0" applyFont="1" applyFill="1" applyBorder="1" applyAlignment="1">
      <alignment vertical="center"/>
    </xf>
    <xf numFmtId="180" fontId="0" fillId="2" borderId="4" xfId="0" applyNumberFormat="1" applyFont="1" applyFill="1" applyBorder="1" applyAlignment="1">
      <alignment horizontal="right" vertical="center"/>
    </xf>
    <xf numFmtId="0" fontId="0" fillId="0" borderId="0" xfId="0" applyAlignment="1">
      <alignment horizontal="left" vertical="center"/>
    </xf>
    <xf numFmtId="181" fontId="0" fillId="0" borderId="4" xfId="0" applyNumberFormat="1" applyFont="1" applyFill="1" applyBorder="1" applyAlignment="1">
      <alignment horizontal="center" vertical="center" wrapText="1"/>
    </xf>
    <xf numFmtId="181" fontId="8" fillId="0" borderId="4" xfId="0" applyNumberFormat="1" applyFont="1" applyFill="1" applyBorder="1" applyAlignment="1">
      <alignment horizontal="center" vertical="center" wrapText="1"/>
    </xf>
    <xf numFmtId="176" fontId="0" fillId="0" borderId="4" xfId="0" applyNumberFormat="1" applyFont="1" applyFill="1" applyBorder="1" applyAlignment="1">
      <alignment vertical="center"/>
    </xf>
    <xf numFmtId="176" fontId="8" fillId="0" borderId="4" xfId="0" applyNumberFormat="1" applyFont="1" applyFill="1" applyBorder="1" applyAlignment="1">
      <alignment vertical="center"/>
    </xf>
    <xf numFmtId="180" fontId="0" fillId="0" borderId="4" xfId="0" applyNumberFormat="1" applyFont="1" applyFill="1" applyBorder="1" applyAlignment="1">
      <alignment vertical="center"/>
    </xf>
    <xf numFmtId="180" fontId="8" fillId="0" borderId="4" xfId="0" applyNumberFormat="1" applyFont="1" applyFill="1" applyBorder="1" applyAlignment="1">
      <alignment vertical="center"/>
    </xf>
    <xf numFmtId="0" fontId="0" fillId="0" borderId="4" xfId="0" applyFill="1" applyBorder="1" applyAlignment="1">
      <alignment horizontal="left" vertical="center"/>
    </xf>
    <xf numFmtId="176" fontId="8" fillId="0" borderId="4" xfId="0" applyNumberFormat="1" applyFont="1" applyBorder="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29" fillId="0" borderId="0" xfId="1">
      <alignment vertical="center"/>
    </xf>
    <xf numFmtId="0" fontId="17" fillId="0" borderId="0" xfId="1" applyFont="1" applyAlignment="1">
      <alignment horizontal="center"/>
    </xf>
    <xf numFmtId="0" fontId="5" fillId="0" borderId="0" xfId="0" applyFont="1" applyFill="1" applyAlignment="1">
      <alignment vertical="center"/>
    </xf>
    <xf numFmtId="0" fontId="0" fillId="0" borderId="4" xfId="1" applyFont="1" applyBorder="1" applyAlignment="1">
      <alignment horizontal="center" vertical="center" wrapText="1"/>
    </xf>
    <xf numFmtId="0" fontId="18" fillId="0" borderId="4" xfId="1" applyFont="1" applyBorder="1" applyAlignment="1">
      <alignment horizontal="center" vertical="center" wrapText="1"/>
    </xf>
    <xf numFmtId="178" fontId="0" fillId="0" borderId="4" xfId="1" applyNumberFormat="1" applyFont="1" applyBorder="1" applyAlignment="1">
      <alignment horizontal="center" vertical="center"/>
    </xf>
    <xf numFmtId="180" fontId="19" fillId="0" borderId="4" xfId="0" applyNumberFormat="1" applyFont="1" applyFill="1" applyBorder="1" applyAlignment="1">
      <alignment horizontal="center" vertical="center"/>
    </xf>
    <xf numFmtId="177" fontId="19" fillId="0" borderId="4" xfId="0" applyNumberFormat="1" applyFont="1" applyFill="1" applyBorder="1" applyAlignment="1">
      <alignment horizontal="center" vertical="center"/>
    </xf>
    <xf numFmtId="180" fontId="18" fillId="0" borderId="4" xfId="1" applyNumberFormat="1" applyFont="1" applyBorder="1" applyAlignment="1">
      <alignment horizontal="center" vertical="center"/>
    </xf>
    <xf numFmtId="183" fontId="0" fillId="0" borderId="4" xfId="0" applyNumberFormat="1" applyBorder="1" applyAlignment="1">
      <alignment horizontal="center" vertical="center"/>
    </xf>
    <xf numFmtId="183" fontId="0" fillId="0" borderId="4" xfId="0" applyNumberFormat="1" applyFont="1" applyBorder="1" applyAlignment="1" applyProtection="1">
      <alignment horizontal="center" vertical="center"/>
    </xf>
    <xf numFmtId="183" fontId="0" fillId="3" borderId="4" xfId="0" applyNumberFormat="1" applyFill="1" applyBorder="1" applyAlignment="1">
      <alignment horizontal="center" vertical="center"/>
    </xf>
    <xf numFmtId="180" fontId="0" fillId="0" borderId="4" xfId="0" applyNumberFormat="1" applyFont="1" applyBorder="1" applyAlignment="1" applyProtection="1">
      <alignment horizontal="center" vertical="center"/>
      <protection locked="0"/>
    </xf>
    <xf numFmtId="0" fontId="20" fillId="0" borderId="0" xfId="0" applyFont="1" applyAlignment="1">
      <alignment vertical="center"/>
    </xf>
    <xf numFmtId="0" fontId="20" fillId="0" borderId="0" xfId="0" applyFont="1" applyFill="1" applyBorder="1" applyAlignment="1">
      <alignment vertical="center"/>
    </xf>
    <xf numFmtId="0" fontId="22" fillId="0" borderId="0" xfId="0" applyFont="1" applyFill="1" applyBorder="1" applyAlignment="1">
      <alignment horizontal="centerContinuous" vertical="center"/>
    </xf>
    <xf numFmtId="0" fontId="20" fillId="0" borderId="0" xfId="0" applyFont="1" applyFill="1" applyBorder="1" applyAlignment="1">
      <alignment horizontal="right" vertical="center"/>
    </xf>
    <xf numFmtId="0" fontId="22" fillId="0" borderId="4" xfId="0" applyFont="1" applyFill="1" applyBorder="1" applyAlignment="1">
      <alignment horizontal="center" vertical="center"/>
    </xf>
    <xf numFmtId="0" fontId="20" fillId="0" borderId="4" xfId="0" applyFont="1" applyFill="1" applyBorder="1" applyAlignment="1">
      <alignment vertical="center"/>
    </xf>
    <xf numFmtId="3" fontId="20" fillId="0" borderId="4" xfId="0" applyNumberFormat="1" applyFont="1" applyFill="1" applyBorder="1" applyAlignment="1">
      <alignment vertical="center"/>
    </xf>
    <xf numFmtId="0" fontId="23" fillId="0" borderId="0" xfId="0" applyFont="1" applyFill="1" applyBorder="1" applyAlignment="1">
      <alignment vertical="center"/>
    </xf>
    <xf numFmtId="0" fontId="8" fillId="0" borderId="0" xfId="0" applyFont="1" applyAlignment="1">
      <alignment vertical="center"/>
    </xf>
    <xf numFmtId="0" fontId="18" fillId="0" borderId="0" xfId="0" applyFont="1" applyFill="1" applyBorder="1" applyAlignment="1">
      <alignment vertical="center"/>
    </xf>
    <xf numFmtId="177" fontId="8" fillId="0" borderId="1" xfId="0" applyNumberFormat="1" applyFont="1" applyBorder="1" applyAlignment="1">
      <alignment horizontal="right" vertical="center"/>
    </xf>
    <xf numFmtId="0" fontId="25" fillId="0" borderId="4" xfId="0" applyFont="1" applyFill="1" applyBorder="1" applyAlignment="1">
      <alignment horizontal="center" vertical="center"/>
    </xf>
    <xf numFmtId="0" fontId="18" fillId="0" borderId="4" xfId="0" applyFont="1" applyFill="1" applyBorder="1" applyAlignment="1">
      <alignment vertical="center"/>
    </xf>
    <xf numFmtId="180" fontId="18" fillId="0" borderId="4" xfId="0" applyNumberFormat="1" applyFont="1" applyFill="1" applyBorder="1" applyAlignment="1">
      <alignment vertical="center"/>
    </xf>
    <xf numFmtId="180" fontId="26" fillId="0" borderId="4" xfId="0" applyNumberFormat="1" applyFont="1" applyFill="1" applyBorder="1" applyAlignment="1">
      <alignment horizontal="center" vertical="center"/>
    </xf>
    <xf numFmtId="181" fontId="13" fillId="0" borderId="0" xfId="0" applyNumberFormat="1" applyFont="1" applyAlignment="1">
      <alignment vertical="center" wrapText="1"/>
    </xf>
    <xf numFmtId="0" fontId="13" fillId="0" borderId="0" xfId="0" applyFont="1"/>
    <xf numFmtId="177" fontId="13" fillId="0" borderId="0" xfId="0" applyNumberFormat="1" applyFont="1"/>
    <xf numFmtId="0" fontId="15" fillId="0" borderId="0" xfId="0" applyFont="1"/>
    <xf numFmtId="181" fontId="8" fillId="0" borderId="4" xfId="5" applyNumberFormat="1" applyFont="1" applyBorder="1" applyAlignment="1" applyProtection="1">
      <alignment horizontal="center" vertical="center" wrapText="1"/>
      <protection locked="0"/>
    </xf>
    <xf numFmtId="181" fontId="8" fillId="0" borderId="4" xfId="0" applyNumberFormat="1" applyFont="1" applyBorder="1" applyAlignment="1" applyProtection="1">
      <alignment horizontal="center" vertical="center" wrapText="1"/>
      <protection locked="0"/>
    </xf>
    <xf numFmtId="0" fontId="8" fillId="0" borderId="4" xfId="0" applyFont="1" applyBorder="1" applyAlignment="1" applyProtection="1">
      <alignment vertical="center"/>
      <protection locked="0"/>
    </xf>
    <xf numFmtId="176" fontId="8" fillId="0" borderId="4" xfId="0" applyNumberFormat="1" applyFont="1" applyBorder="1" applyAlignment="1" applyProtection="1">
      <alignment vertical="center"/>
      <protection locked="0"/>
    </xf>
    <xf numFmtId="177" fontId="8" fillId="0" borderId="4" xfId="0" applyNumberFormat="1" applyFont="1" applyBorder="1" applyAlignment="1">
      <alignment vertical="center"/>
    </xf>
    <xf numFmtId="49" fontId="8" fillId="0" borderId="4" xfId="0" applyNumberFormat="1"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176" fontId="8" fillId="2" borderId="4" xfId="0" applyNumberFormat="1" applyFont="1" applyFill="1" applyBorder="1" applyAlignment="1">
      <alignment vertical="center"/>
    </xf>
    <xf numFmtId="0" fontId="8" fillId="0" borderId="4" xfId="5" applyFont="1" applyBorder="1" applyAlignment="1" applyProtection="1">
      <alignment horizontal="left" vertical="center" wrapText="1"/>
      <protection locked="0"/>
    </xf>
    <xf numFmtId="0" fontId="8" fillId="0" borderId="4" xfId="0" applyFont="1" applyFill="1" applyBorder="1" applyAlignment="1" applyProtection="1">
      <alignment horizontal="center" vertical="center"/>
      <protection locked="0"/>
    </xf>
    <xf numFmtId="0" fontId="11" fillId="0" borderId="0" xfId="0" applyFont="1" applyAlignment="1" applyProtection="1">
      <alignment vertical="center" wrapText="1"/>
      <protection locked="0"/>
    </xf>
    <xf numFmtId="0" fontId="8" fillId="0" borderId="0" xfId="0" applyFont="1" applyAlignment="1" applyProtection="1">
      <alignment vertical="center"/>
      <protection locked="0"/>
    </xf>
    <xf numFmtId="177" fontId="11" fillId="0" borderId="0" xfId="0" applyNumberFormat="1" applyFont="1" applyAlignment="1" applyProtection="1">
      <alignment vertical="center"/>
      <protection locked="0"/>
    </xf>
    <xf numFmtId="0" fontId="11"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182" fontId="9" fillId="0" borderId="0" xfId="0" applyNumberFormat="1" applyFont="1" applyAlignment="1" applyProtection="1">
      <alignment horizontal="center" vertical="center"/>
      <protection locked="0"/>
    </xf>
    <xf numFmtId="0" fontId="8" fillId="0" borderId="4" xfId="0" applyFont="1" applyBorder="1" applyAlignment="1" applyProtection="1">
      <alignment horizontal="center" vertical="center" wrapText="1"/>
      <protection locked="0"/>
    </xf>
    <xf numFmtId="177" fontId="8" fillId="0" borderId="4" xfId="0" applyNumberFormat="1"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4" xfId="0" applyNumberFormat="1" applyFont="1" applyBorder="1" applyAlignment="1" applyProtection="1">
      <alignment vertical="center"/>
    </xf>
    <xf numFmtId="177" fontId="8" fillId="0" borderId="4" xfId="0" applyNumberFormat="1" applyFont="1" applyBorder="1" applyAlignment="1" applyProtection="1">
      <alignment vertical="center"/>
      <protection locked="0"/>
    </xf>
    <xf numFmtId="0" fontId="5" fillId="0" borderId="4" xfId="4" applyNumberFormat="1" applyFont="1" applyFill="1" applyBorder="1" applyAlignment="1">
      <alignment vertical="center"/>
    </xf>
    <xf numFmtId="176" fontId="5" fillId="0" borderId="4" xfId="4" applyNumberFormat="1" applyFont="1" applyFill="1" applyBorder="1" applyAlignment="1">
      <alignment vertical="center"/>
    </xf>
    <xf numFmtId="0" fontId="5" fillId="0" borderId="6" xfId="4" applyNumberFormat="1" applyFont="1" applyFill="1" applyBorder="1" applyAlignment="1">
      <alignment vertical="center"/>
    </xf>
    <xf numFmtId="176" fontId="5" fillId="0" borderId="6" xfId="4" applyNumberFormat="1" applyFont="1" applyFill="1" applyBorder="1" applyAlignment="1">
      <alignment vertical="center"/>
    </xf>
    <xf numFmtId="0" fontId="8" fillId="0" borderId="4" xfId="0" applyNumberFormat="1" applyFont="1" applyFill="1" applyBorder="1" applyAlignment="1" applyProtection="1">
      <alignment vertical="center"/>
      <protection locked="0"/>
    </xf>
    <xf numFmtId="180" fontId="8" fillId="0" borderId="4" xfId="0" applyNumberFormat="1" applyFont="1" applyFill="1" applyBorder="1" applyAlignment="1" applyProtection="1">
      <alignment vertical="center"/>
      <protection locked="0"/>
    </xf>
    <xf numFmtId="0" fontId="8" fillId="0" borderId="4" xfId="0" applyNumberFormat="1" applyFont="1" applyBorder="1" applyAlignment="1" applyProtection="1">
      <alignment vertical="center"/>
      <protection locked="0"/>
    </xf>
    <xf numFmtId="180" fontId="8" fillId="0" borderId="4" xfId="0" applyNumberFormat="1" applyFont="1" applyBorder="1" applyAlignment="1" applyProtection="1">
      <alignment vertical="center"/>
      <protection locked="0"/>
    </xf>
    <xf numFmtId="0" fontId="15" fillId="0" borderId="10" xfId="0" applyFont="1" applyBorder="1" applyAlignment="1" applyProtection="1">
      <alignment vertical="center"/>
      <protection locked="0"/>
    </xf>
    <xf numFmtId="0" fontId="15" fillId="0" borderId="0" xfId="0" applyFont="1" applyAlignment="1" applyProtection="1">
      <alignment vertical="center"/>
      <protection locked="0"/>
    </xf>
    <xf numFmtId="0" fontId="32" fillId="0" borderId="13" xfId="7" applyFont="1" applyBorder="1" applyAlignment="1">
      <alignment horizontal="center" vertical="center"/>
    </xf>
    <xf numFmtId="0" fontId="34" fillId="0" borderId="13" xfId="7" applyFont="1" applyBorder="1" applyAlignment="1">
      <alignment horizontal="center" vertical="center"/>
    </xf>
    <xf numFmtId="0" fontId="32" fillId="0" borderId="0" xfId="7" applyFont="1">
      <alignment vertical="center"/>
    </xf>
    <xf numFmtId="0" fontId="32" fillId="0" borderId="0" xfId="7" applyFont="1" applyAlignment="1">
      <alignment horizontal="center" vertical="center"/>
    </xf>
    <xf numFmtId="0" fontId="32" fillId="0" borderId="13" xfId="7" applyFont="1" applyBorder="1">
      <alignment vertical="center"/>
    </xf>
    <xf numFmtId="0" fontId="1" fillId="0" borderId="0" xfId="9" applyBorder="1">
      <alignment vertical="center"/>
    </xf>
    <xf numFmtId="0" fontId="33" fillId="0" borderId="13" xfId="9" applyFont="1" applyBorder="1">
      <alignment vertical="center"/>
    </xf>
    <xf numFmtId="0" fontId="34" fillId="0" borderId="13" xfId="9" applyFont="1" applyBorder="1" applyAlignment="1">
      <alignment horizontal="center" vertical="center"/>
    </xf>
    <xf numFmtId="0" fontId="32" fillId="0" borderId="0" xfId="9" applyFont="1" applyBorder="1" applyAlignment="1">
      <alignment horizontal="center" vertical="center"/>
    </xf>
    <xf numFmtId="0" fontId="32" fillId="0" borderId="13" xfId="10" applyFont="1" applyBorder="1">
      <alignment vertical="center"/>
    </xf>
    <xf numFmtId="0" fontId="32" fillId="0" borderId="13" xfId="7" applyFont="1" applyBorder="1" applyAlignment="1">
      <alignment horizontal="right" vertical="center"/>
    </xf>
    <xf numFmtId="0" fontId="33" fillId="0" borderId="13" xfId="11" applyFont="1" applyBorder="1">
      <alignment vertical="center"/>
    </xf>
    <xf numFmtId="0" fontId="0" fillId="0" borderId="0" xfId="0" applyAlignment="1">
      <alignment vertical="center"/>
    </xf>
    <xf numFmtId="0" fontId="37" fillId="0" borderId="13"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37" fillId="0" borderId="13" xfId="0" applyFont="1" applyBorder="1" applyAlignment="1">
      <alignment horizontal="center" vertical="center"/>
    </xf>
    <xf numFmtId="0" fontId="37" fillId="0" borderId="13" xfId="0" applyFont="1" applyBorder="1" applyAlignment="1">
      <alignment vertical="center"/>
    </xf>
    <xf numFmtId="0" fontId="0" fillId="0" borderId="0" xfId="0" applyAlignment="1">
      <alignment vertical="center"/>
    </xf>
    <xf numFmtId="0" fontId="37" fillId="0" borderId="13"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37" fillId="0" borderId="13" xfId="0" applyFont="1" applyBorder="1" applyAlignment="1">
      <alignment horizontal="center" vertical="center"/>
    </xf>
    <xf numFmtId="0" fontId="37" fillId="0" borderId="13" xfId="0" applyFont="1" applyBorder="1" applyAlignment="1">
      <alignment vertical="center"/>
    </xf>
    <xf numFmtId="0" fontId="0" fillId="0" borderId="0" xfId="0" applyAlignment="1">
      <alignment vertical="center"/>
    </xf>
    <xf numFmtId="0" fontId="0" fillId="0" borderId="0" xfId="0" applyFont="1"/>
    <xf numFmtId="0" fontId="3" fillId="0" borderId="0" xfId="21" applyNumberFormat="1" applyFont="1" applyFill="1" applyBorder="1" applyAlignment="1" applyProtection="1">
      <alignment vertical="center"/>
    </xf>
    <xf numFmtId="0" fontId="0" fillId="0" borderId="0" xfId="0" applyFont="1" applyAlignment="1">
      <alignment horizontal="center" vertical="center"/>
    </xf>
    <xf numFmtId="0" fontId="36" fillId="0" borderId="13" xfId="0" applyFont="1" applyBorder="1" applyAlignment="1">
      <alignment horizontal="center" vertical="center"/>
    </xf>
    <xf numFmtId="0" fontId="37" fillId="0" borderId="13" xfId="0" applyFont="1" applyBorder="1" applyAlignment="1">
      <alignment horizontal="center" vertical="center"/>
    </xf>
    <xf numFmtId="0" fontId="0" fillId="0" borderId="0" xfId="0" applyFill="1" applyAlignment="1">
      <alignment horizontal="center" vertical="center"/>
    </xf>
    <xf numFmtId="0" fontId="0" fillId="0" borderId="6" xfId="0" applyFill="1" applyBorder="1" applyAlignment="1">
      <alignment vertical="center"/>
    </xf>
    <xf numFmtId="0" fontId="0" fillId="0" borderId="4" xfId="0" applyFill="1" applyBorder="1" applyAlignment="1">
      <alignment vertical="center" wrapText="1"/>
    </xf>
    <xf numFmtId="177" fontId="8" fillId="0" borderId="1" xfId="0" applyNumberFormat="1"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177" fontId="8" fillId="0" borderId="1" xfId="0" applyNumberFormat="1" applyFont="1" applyBorder="1" applyAlignment="1">
      <alignment horizontal="right" vertical="center"/>
    </xf>
    <xf numFmtId="0" fontId="24" fillId="0" borderId="0" xfId="0" applyFont="1" applyAlignment="1" applyProtection="1">
      <alignment horizontal="center" vertical="center"/>
      <protection locked="0"/>
    </xf>
    <xf numFmtId="0" fontId="21" fillId="0" borderId="0" xfId="0" applyFont="1" applyFill="1" applyBorder="1" applyAlignment="1">
      <alignment horizontal="center" vertical="center"/>
    </xf>
    <xf numFmtId="0" fontId="35" fillId="0" borderId="0" xfId="7" applyFont="1" applyAlignment="1">
      <alignment horizontal="center" vertical="center"/>
    </xf>
    <xf numFmtId="0" fontId="35" fillId="0" borderId="0" xfId="9" applyFont="1" applyAlignment="1">
      <alignment horizontal="center" vertical="center"/>
    </xf>
    <xf numFmtId="0" fontId="7" fillId="0" borderId="0" xfId="0" applyFont="1" applyAlignment="1">
      <alignment horizontal="center" vertical="center"/>
    </xf>
    <xf numFmtId="0" fontId="4" fillId="0" borderId="0" xfId="0" applyNumberFormat="1" applyFont="1" applyFill="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1" fillId="0" borderId="0" xfId="0" applyFont="1" applyAlignment="1">
      <alignment horizontal="center" vertical="center"/>
    </xf>
    <xf numFmtId="178" fontId="0" fillId="0" borderId="4" xfId="1" applyNumberFormat="1" applyFont="1" applyBorder="1" applyAlignment="1">
      <alignment horizontal="center" vertical="center"/>
    </xf>
    <xf numFmtId="0" fontId="5" fillId="0" borderId="4" xfId="0" applyFont="1" applyFill="1" applyBorder="1" applyAlignment="1">
      <alignment horizontal="center" vertical="center"/>
    </xf>
    <xf numFmtId="0" fontId="0" fillId="0" borderId="4" xfId="1" applyFont="1" applyBorder="1" applyAlignment="1">
      <alignment horizontal="center" vertical="center" textRotation="255"/>
    </xf>
    <xf numFmtId="0" fontId="0" fillId="0" borderId="4" xfId="1" applyFont="1" applyBorder="1" applyAlignment="1">
      <alignment horizontal="center" vertical="center" wrapText="1"/>
    </xf>
    <xf numFmtId="0" fontId="7" fillId="0" borderId="0" xfId="1" applyFont="1" applyAlignment="1">
      <alignment horizontal="center" vertical="center"/>
    </xf>
    <xf numFmtId="0" fontId="5" fillId="0" borderId="0" xfId="0" applyFont="1" applyFill="1" applyAlignment="1">
      <alignment horizontal="center" vertical="center"/>
    </xf>
    <xf numFmtId="0" fontId="9" fillId="0" borderId="0" xfId="0" applyFont="1" applyAlignment="1">
      <alignment horizontal="center" vertical="center"/>
    </xf>
    <xf numFmtId="0" fontId="0" fillId="0" borderId="0" xfId="0" applyFont="1" applyBorder="1" applyAlignment="1">
      <alignment horizontal="right" vertical="center"/>
    </xf>
    <xf numFmtId="0" fontId="8" fillId="0" borderId="0" xfId="0" applyFont="1" applyBorder="1" applyAlignment="1">
      <alignment horizontal="right" vertical="center"/>
    </xf>
    <xf numFmtId="0" fontId="7" fillId="0" borderId="0" xfId="0" applyFont="1" applyFill="1" applyAlignment="1">
      <alignment horizontal="center" vertical="center"/>
    </xf>
    <xf numFmtId="0" fontId="0" fillId="0" borderId="0" xfId="0" applyFill="1" applyAlignment="1">
      <alignment horizontal="center" vertical="center"/>
    </xf>
    <xf numFmtId="0" fontId="0" fillId="0" borderId="4"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NumberFormat="1" applyFont="1" applyFill="1" applyBorder="1" applyAlignment="1" applyProtection="1">
      <alignment horizontal="center" vertical="center" wrapText="1"/>
    </xf>
    <xf numFmtId="0" fontId="0" fillId="0" borderId="5" xfId="0" applyFill="1" applyBorder="1" applyAlignment="1">
      <alignment horizontal="center" vertical="center"/>
    </xf>
    <xf numFmtId="0" fontId="0" fillId="0" borderId="6" xfId="0" applyFill="1" applyBorder="1" applyAlignment="1">
      <alignment horizontal="center" vertical="center"/>
    </xf>
    <xf numFmtId="180" fontId="7" fillId="0" borderId="0" xfId="0" applyNumberFormat="1" applyFont="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4" fillId="0" borderId="0" xfId="0" applyNumberFormat="1" applyFont="1" applyFill="1" applyBorder="1" applyAlignment="1" applyProtection="1">
      <alignment horizontal="center" vertical="center"/>
    </xf>
    <xf numFmtId="180" fontId="4" fillId="0" borderId="0" xfId="0" applyNumberFormat="1" applyFont="1" applyFill="1" applyBorder="1" applyAlignment="1" applyProtection="1">
      <alignment horizontal="center" vertical="center"/>
    </xf>
    <xf numFmtId="180" fontId="3" fillId="0" borderId="7" xfId="0" applyNumberFormat="1" applyFont="1" applyFill="1" applyBorder="1" applyAlignment="1" applyProtection="1">
      <alignment horizontal="right" vertical="center" wrapText="1"/>
    </xf>
    <xf numFmtId="0" fontId="4" fillId="0" borderId="0" xfId="0" applyNumberFormat="1" applyFont="1" applyFill="1" applyAlignment="1" applyProtection="1">
      <alignment horizontal="center" vertical="center"/>
    </xf>
    <xf numFmtId="177" fontId="0" fillId="0" borderId="1" xfId="0" applyNumberFormat="1"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177" fontId="0" fillId="0" borderId="1" xfId="0" applyNumberFormat="1" applyFont="1" applyBorder="1" applyAlignment="1">
      <alignment horizontal="right" vertical="center"/>
    </xf>
    <xf numFmtId="0" fontId="14"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0" fillId="0" borderId="1" xfId="0" applyFont="1" applyBorder="1" applyAlignment="1">
      <alignment horizontal="right" vertical="center"/>
    </xf>
    <xf numFmtId="0" fontId="8" fillId="0" borderId="1" xfId="0" applyFont="1" applyBorder="1" applyAlignment="1">
      <alignment horizontal="right" vertical="center"/>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3" fillId="0" borderId="0" xfId="0" applyNumberFormat="1" applyFont="1" applyFill="1" applyBorder="1" applyAlignment="1" applyProtection="1">
      <alignment horizontal="righ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0" fillId="0" borderId="13" xfId="0" applyFill="1" applyBorder="1" applyAlignment="1">
      <alignment vertical="center" wrapText="1"/>
    </xf>
    <xf numFmtId="0" fontId="0" fillId="0" borderId="13" xfId="0" applyFont="1" applyFill="1" applyBorder="1" applyAlignment="1">
      <alignment vertical="center"/>
    </xf>
    <xf numFmtId="0" fontId="0" fillId="0" borderId="13" xfId="0" applyFill="1" applyBorder="1" applyAlignment="1">
      <alignment vertical="center"/>
    </xf>
    <xf numFmtId="0" fontId="0" fillId="0" borderId="13" xfId="0" applyFont="1" applyFill="1" applyBorder="1" applyAlignment="1">
      <alignment horizontal="right" vertical="center"/>
    </xf>
    <xf numFmtId="0" fontId="0" fillId="0" borderId="5" xfId="0" applyNumberFormat="1" applyFill="1" applyBorder="1" applyAlignment="1" applyProtection="1">
      <alignment horizontal="center" vertical="center" wrapText="1"/>
    </xf>
    <xf numFmtId="0" fontId="0" fillId="0" borderId="6" xfId="0" applyNumberFormat="1" applyFill="1" applyBorder="1" applyAlignment="1" applyProtection="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cellXfs>
  <cellStyles count="42">
    <cellStyle name="ColLevel_1" xfId="2"/>
    <cellStyle name="RowLevel_1" xfId="3"/>
    <cellStyle name="常规" xfId="0" builtinId="0"/>
    <cellStyle name="常规 2" xfId="8"/>
    <cellStyle name="常规 2 10" xfId="40"/>
    <cellStyle name="常规 2 2" xfId="13"/>
    <cellStyle name="常规 2 3" xfId="15"/>
    <cellStyle name="常规 2 4" xfId="16"/>
    <cellStyle name="常规 2 5" xfId="17"/>
    <cellStyle name="常规 2 6" xfId="18"/>
    <cellStyle name="常规 2 7" xfId="20"/>
    <cellStyle name="常规 2 8" xfId="32"/>
    <cellStyle name="常规 2 9" xfId="36"/>
    <cellStyle name="常规 3" xfId="7"/>
    <cellStyle name="常规 3 2" xfId="19"/>
    <cellStyle name="常规 3 3" xfId="21"/>
    <cellStyle name="常规 3 4" xfId="27"/>
    <cellStyle name="常规 3 5" xfId="12"/>
    <cellStyle name="常规 3 6" xfId="28"/>
    <cellStyle name="常规 3 7" xfId="14"/>
    <cellStyle name="常规 4" xfId="9"/>
    <cellStyle name="常规 4 2" xfId="22"/>
    <cellStyle name="常规 4 3" xfId="29"/>
    <cellStyle name="常规 4 4" xfId="25"/>
    <cellStyle name="常规 4 5" xfId="33"/>
    <cellStyle name="常规 4 6" xfId="37"/>
    <cellStyle name="常规 5" xfId="10"/>
    <cellStyle name="常规 5 2" xfId="23"/>
    <cellStyle name="常规 5 3" xfId="30"/>
    <cellStyle name="常规 5 4" xfId="26"/>
    <cellStyle name="常规 5 5" xfId="34"/>
    <cellStyle name="常规 5 6" xfId="38"/>
    <cellStyle name="常规 6" xfId="11"/>
    <cellStyle name="常规 6 2" xfId="24"/>
    <cellStyle name="常规 6 3" xfId="31"/>
    <cellStyle name="常规 6 4" xfId="35"/>
    <cellStyle name="常规 6 5" xfId="39"/>
    <cellStyle name="常规 6 6" xfId="41"/>
    <cellStyle name="常规 60" xfId="1"/>
    <cellStyle name="常规_2011年公共预算收入执行及2012年公共预算收入预算1.5晚清格式" xfId="4"/>
    <cellStyle name="常规_Sheet1" xfId="5"/>
    <cellStyle name="千位分隔 2"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
  <sheetViews>
    <sheetView showGridLines="0" showRowColHeaders="0" showZeros="0" showOutlineSymbols="0" topLeftCell="B65536" workbookViewId="0"/>
  </sheetViews>
  <sheetFormatPr defaultColWidth="9" defaultRowHeight="14.25"/>
  <sheetData/>
  <phoneticPr fontId="30" type="noConversion"/>
  <pageMargins left="0.75" right="0.75" top="1" bottom="1" header="0.5" footer="0.5"/>
  <pageSetup paperSize="9" orientation="portrait"/>
  <headerFooter alignWithMargins="0"/>
</worksheet>
</file>

<file path=xl/worksheets/sheet10.xml><?xml version="1.0" encoding="utf-8"?>
<worksheet xmlns="http://schemas.openxmlformats.org/spreadsheetml/2006/main" xmlns:r="http://schemas.openxmlformats.org/officeDocument/2006/relationships">
  <dimension ref="A1:C4"/>
  <sheetViews>
    <sheetView workbookViewId="0">
      <selection sqref="A1:XFD1048576"/>
    </sheetView>
  </sheetViews>
  <sheetFormatPr defaultRowHeight="14.25"/>
  <cols>
    <col min="1" max="3" width="21" customWidth="1"/>
  </cols>
  <sheetData>
    <row r="1" spans="1:3" ht="35.1" customHeight="1">
      <c r="A1" s="277" t="s">
        <v>680</v>
      </c>
      <c r="B1" s="277"/>
      <c r="C1" s="277"/>
    </row>
    <row r="2" spans="1:3" ht="35.1" customHeight="1">
      <c r="A2" s="244"/>
      <c r="B2" s="244"/>
      <c r="C2" s="246" t="s">
        <v>668</v>
      </c>
    </row>
    <row r="3" spans="1:3" ht="35.1" customHeight="1">
      <c r="A3" s="245" t="s">
        <v>664</v>
      </c>
      <c r="B3" s="245" t="s">
        <v>665</v>
      </c>
      <c r="C3" s="245" t="s">
        <v>666</v>
      </c>
    </row>
    <row r="4" spans="1:3" ht="35.1" customHeight="1">
      <c r="A4" s="245" t="s">
        <v>667</v>
      </c>
      <c r="B4" s="245">
        <v>56.26</v>
      </c>
      <c r="C4" s="245">
        <v>56.26</v>
      </c>
    </row>
  </sheetData>
  <mergeCells count="1">
    <mergeCell ref="A1:C1"/>
  </mergeCells>
  <phoneticPr fontId="30"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C11"/>
  <sheetViews>
    <sheetView workbookViewId="0">
      <selection sqref="A1:XFD1048576"/>
    </sheetView>
  </sheetViews>
  <sheetFormatPr defaultRowHeight="14.25"/>
  <cols>
    <col min="1" max="1" width="51.125" bestFit="1" customWidth="1"/>
    <col min="2" max="2" width="15.125" customWidth="1"/>
    <col min="3" max="3" width="11.625" bestFit="1" customWidth="1"/>
  </cols>
  <sheetData>
    <row r="1" spans="1:3" ht="35.1" customHeight="1">
      <c r="A1" s="277" t="s">
        <v>679</v>
      </c>
      <c r="B1" s="277"/>
      <c r="C1" s="277"/>
    </row>
    <row r="2" spans="1:3" ht="35.1" customHeight="1">
      <c r="A2" s="247"/>
      <c r="B2" s="247"/>
      <c r="C2" s="246" t="s">
        <v>668</v>
      </c>
    </row>
    <row r="3" spans="1:3" ht="35.1" customHeight="1">
      <c r="A3" s="248" t="s">
        <v>601</v>
      </c>
      <c r="B3" s="248" t="s">
        <v>669</v>
      </c>
      <c r="C3" s="248" t="s">
        <v>670</v>
      </c>
    </row>
    <row r="4" spans="1:3" ht="35.1" customHeight="1">
      <c r="A4" s="249" t="s">
        <v>672</v>
      </c>
      <c r="B4" s="249">
        <v>54.76</v>
      </c>
      <c r="C4" s="249">
        <v>54.76</v>
      </c>
    </row>
    <row r="5" spans="1:3" ht="35.1" customHeight="1">
      <c r="A5" s="249" t="s">
        <v>673</v>
      </c>
      <c r="B5" s="249">
        <v>56.26</v>
      </c>
      <c r="C5" s="249">
        <v>56.26</v>
      </c>
    </row>
    <row r="6" spans="1:3" ht="35.1" customHeight="1">
      <c r="A6" s="249" t="s">
        <v>674</v>
      </c>
      <c r="B6" s="249">
        <v>17.5</v>
      </c>
      <c r="C6" s="249">
        <v>17.5</v>
      </c>
    </row>
    <row r="7" spans="1:3" ht="35.1" customHeight="1">
      <c r="A7" s="249" t="s">
        <v>675</v>
      </c>
      <c r="B7" s="249">
        <v>17.5</v>
      </c>
      <c r="C7" s="249">
        <v>17.5</v>
      </c>
    </row>
    <row r="8" spans="1:3" ht="35.1" customHeight="1">
      <c r="A8" s="249" t="s">
        <v>676</v>
      </c>
      <c r="B8" s="249">
        <v>16</v>
      </c>
      <c r="C8" s="249">
        <v>16</v>
      </c>
    </row>
    <row r="9" spans="1:3" ht="35.1" customHeight="1">
      <c r="A9" s="249" t="s">
        <v>677</v>
      </c>
      <c r="B9" s="249">
        <v>56.26</v>
      </c>
      <c r="C9" s="249">
        <v>56.26</v>
      </c>
    </row>
    <row r="10" spans="1:3" ht="35.1" customHeight="1">
      <c r="A10" s="249" t="s">
        <v>678</v>
      </c>
      <c r="B10" s="249"/>
      <c r="C10" s="248" t="s">
        <v>671</v>
      </c>
    </row>
    <row r="11" spans="1:3" ht="35.1" customHeight="1"/>
  </sheetData>
  <mergeCells count="1">
    <mergeCell ref="A1:C1"/>
  </mergeCells>
  <phoneticPr fontId="30"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XFA9"/>
  <sheetViews>
    <sheetView workbookViewId="0">
      <selection activeCell="I16" sqref="I16"/>
    </sheetView>
  </sheetViews>
  <sheetFormatPr defaultRowHeight="14.25"/>
  <cols>
    <col min="1" max="1" width="5.75" style="168" customWidth="1"/>
    <col min="2" max="2" width="10.125" style="168" customWidth="1"/>
    <col min="3" max="3" width="15.5" style="168" customWidth="1"/>
    <col min="4" max="5" width="11.625" style="168" customWidth="1"/>
    <col min="6" max="6" width="10.75" style="168" customWidth="1"/>
    <col min="7" max="16381" width="9" style="168"/>
  </cols>
  <sheetData>
    <row r="1" spans="1:6" ht="18.95" customHeight="1">
      <c r="A1" s="168" t="s">
        <v>425</v>
      </c>
    </row>
    <row r="2" spans="1:6" s="167" customFormat="1" ht="39.75" customHeight="1">
      <c r="A2" s="282" t="s">
        <v>426</v>
      </c>
      <c r="B2" s="282"/>
      <c r="C2" s="282"/>
      <c r="D2" s="282"/>
      <c r="E2" s="282"/>
      <c r="F2" s="282"/>
    </row>
    <row r="3" spans="1:6" s="167" customFormat="1" ht="24" customHeight="1">
      <c r="A3" s="169"/>
      <c r="B3" s="169"/>
      <c r="C3" s="170"/>
      <c r="D3" s="171"/>
      <c r="E3" s="283" t="s">
        <v>2</v>
      </c>
      <c r="F3" s="283"/>
    </row>
    <row r="4" spans="1:6" s="167" customFormat="1" ht="42" customHeight="1">
      <c r="A4" s="281" t="s">
        <v>427</v>
      </c>
      <c r="B4" s="281"/>
      <c r="C4" s="281"/>
      <c r="D4" s="173" t="s">
        <v>428</v>
      </c>
      <c r="E4" s="173" t="s">
        <v>429</v>
      </c>
      <c r="F4" s="172" t="s">
        <v>430</v>
      </c>
    </row>
    <row r="5" spans="1:6" s="167" customFormat="1" ht="28.5" customHeight="1">
      <c r="A5" s="280" t="s">
        <v>431</v>
      </c>
      <c r="B5" s="278" t="s">
        <v>432</v>
      </c>
      <c r="C5" s="279"/>
      <c r="D5" s="175">
        <v>93.27</v>
      </c>
      <c r="E5" s="175">
        <v>121.61</v>
      </c>
      <c r="F5" s="176">
        <f>(D5/E5-1)*100</f>
        <v>-23.304004604884465</v>
      </c>
    </row>
    <row r="6" spans="1:6" s="167" customFormat="1" ht="28.5" customHeight="1">
      <c r="A6" s="280"/>
      <c r="B6" s="281" t="s">
        <v>433</v>
      </c>
      <c r="C6" s="174" t="s">
        <v>434</v>
      </c>
      <c r="D6" s="175">
        <v>365.76</v>
      </c>
      <c r="E6" s="175">
        <v>415.37</v>
      </c>
      <c r="F6" s="176">
        <f>(D6/E6-1)*100</f>
        <v>-11.943568384813499</v>
      </c>
    </row>
    <row r="7" spans="1:6" s="167" customFormat="1" ht="28.5" customHeight="1">
      <c r="A7" s="280"/>
      <c r="B7" s="281"/>
      <c r="C7" s="174" t="s">
        <v>435</v>
      </c>
      <c r="D7" s="175">
        <v>346.38</v>
      </c>
      <c r="E7" s="175">
        <v>355.56</v>
      </c>
      <c r="F7" s="176">
        <f>(D7/E7-1)*100</f>
        <v>-2.5818427269659101</v>
      </c>
    </row>
    <row r="8" spans="1:6" s="167" customFormat="1" ht="28.5" customHeight="1">
      <c r="A8" s="280"/>
      <c r="B8" s="278" t="s">
        <v>436</v>
      </c>
      <c r="C8" s="279"/>
      <c r="D8" s="175">
        <v>230</v>
      </c>
      <c r="E8" s="175">
        <v>230</v>
      </c>
      <c r="F8" s="176">
        <f>(D8/E8-1)*100</f>
        <v>0</v>
      </c>
    </row>
    <row r="9" spans="1:6" s="167" customFormat="1" ht="28.5" customHeight="1">
      <c r="A9" s="280"/>
      <c r="B9" s="278" t="s">
        <v>361</v>
      </c>
      <c r="C9" s="279"/>
      <c r="D9" s="177">
        <f>SUM(D5:D8)</f>
        <v>1035.4100000000001</v>
      </c>
      <c r="E9" s="177">
        <f>SUM(E5:E8)</f>
        <v>1122.54</v>
      </c>
      <c r="F9" s="176">
        <f>(D9/E9-1)*100</f>
        <v>-7.7618614926862168</v>
      </c>
    </row>
  </sheetData>
  <mergeCells count="8">
    <mergeCell ref="B9:C9"/>
    <mergeCell ref="A5:A9"/>
    <mergeCell ref="B6:B7"/>
    <mergeCell ref="A2:F2"/>
    <mergeCell ref="E3:F3"/>
    <mergeCell ref="A4:C4"/>
    <mergeCell ref="B5:C5"/>
    <mergeCell ref="B8:C8"/>
  </mergeCells>
  <phoneticPr fontId="30" type="noConversion"/>
  <printOptions horizontalCentered="1"/>
  <pageMargins left="0.74803149606299202" right="0.74803149606299202" top="0.98425196850393704" bottom="0.98425196850393704" header="0.511811023622047" footer="0.511811023622047"/>
  <pageSetup paperSize="9" firstPageNumber="30" orientation="portrait" useFirstPageNumber="1"/>
  <headerFooter>
    <oddFooter>&amp;L&amp;P</oddFooter>
  </headerFooter>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E18"/>
  <sheetViews>
    <sheetView workbookViewId="0">
      <selection activeCell="C14" sqref="C14"/>
    </sheetView>
  </sheetViews>
  <sheetFormatPr defaultColWidth="9" defaultRowHeight="20.100000000000001" customHeight="1"/>
  <cols>
    <col min="1" max="1" width="39.625" style="51" customWidth="1"/>
    <col min="2" max="2" width="14.5" style="52" customWidth="1"/>
    <col min="3" max="3" width="12.625" style="53" customWidth="1"/>
    <col min="4" max="4" width="12.625" style="54" customWidth="1"/>
    <col min="5" max="5" width="12.625" style="55" customWidth="1"/>
    <col min="6" max="6" width="10.5" style="53" customWidth="1"/>
    <col min="7" max="16384" width="9" style="53"/>
  </cols>
  <sheetData>
    <row r="1" spans="1:5" ht="20.100000000000001" customHeight="1">
      <c r="A1" s="158" t="s">
        <v>437</v>
      </c>
    </row>
    <row r="2" spans="1:5" s="50" customFormat="1" ht="36.75" customHeight="1">
      <c r="A2" s="272" t="s">
        <v>438</v>
      </c>
      <c r="B2" s="272"/>
      <c r="C2" s="272"/>
      <c r="D2" s="284"/>
      <c r="E2" s="272"/>
    </row>
    <row r="3" spans="1:5" ht="25.5" customHeight="1">
      <c r="C3" s="285" t="s">
        <v>2</v>
      </c>
      <c r="D3" s="286"/>
      <c r="E3" s="285"/>
    </row>
    <row r="4" spans="1:5" ht="48" customHeight="1">
      <c r="A4" s="56" t="s">
        <v>3</v>
      </c>
      <c r="B4" s="57" t="s">
        <v>439</v>
      </c>
      <c r="C4" s="159" t="s">
        <v>5</v>
      </c>
      <c r="D4" s="160" t="s">
        <v>6</v>
      </c>
      <c r="E4" s="18" t="s">
        <v>27</v>
      </c>
    </row>
    <row r="5" spans="1:5" ht="32.25" customHeight="1">
      <c r="A5" s="47" t="s">
        <v>440</v>
      </c>
      <c r="B5" s="161">
        <f>B6+B12</f>
        <v>619300</v>
      </c>
      <c r="C5" s="161">
        <v>584401</v>
      </c>
      <c r="D5" s="161">
        <f>D6+D12</f>
        <v>1267552</v>
      </c>
      <c r="E5" s="88">
        <f t="shared" ref="E5:E12" si="0">SUM(C5/B5)*100</f>
        <v>94.3647666720491</v>
      </c>
    </row>
    <row r="6" spans="1:5" ht="32.25" customHeight="1">
      <c r="A6" s="47" t="s">
        <v>441</v>
      </c>
      <c r="B6" s="161">
        <f>SUM(B7:B11)</f>
        <v>618400</v>
      </c>
      <c r="C6" s="161">
        <f>SUM(C7:C11)</f>
        <v>583368.56000000006</v>
      </c>
      <c r="D6" s="162">
        <f>SUM(D7:D11)</f>
        <v>1266597</v>
      </c>
      <c r="E6" s="88">
        <f t="shared" si="0"/>
        <v>94.335148771022006</v>
      </c>
    </row>
    <row r="7" spans="1:5" ht="32.25" customHeight="1">
      <c r="A7" s="47" t="s">
        <v>442</v>
      </c>
      <c r="B7" s="59">
        <v>560000</v>
      </c>
      <c r="C7" s="161">
        <v>526052.19999999995</v>
      </c>
      <c r="D7" s="162">
        <v>1225518</v>
      </c>
      <c r="E7" s="88">
        <f t="shared" si="0"/>
        <v>93.937892857142799</v>
      </c>
    </row>
    <row r="8" spans="1:5" ht="32.25" customHeight="1">
      <c r="A8" s="47" t="s">
        <v>443</v>
      </c>
      <c r="B8" s="59">
        <v>700</v>
      </c>
      <c r="C8" s="161">
        <v>736.81</v>
      </c>
      <c r="D8" s="162">
        <v>249</v>
      </c>
      <c r="E8" s="88">
        <f t="shared" si="0"/>
        <v>105.258571428571</v>
      </c>
    </row>
    <row r="9" spans="1:5" ht="32.25" customHeight="1">
      <c r="A9" s="47" t="s">
        <v>444</v>
      </c>
      <c r="B9" s="59">
        <v>20000</v>
      </c>
      <c r="C9" s="163">
        <v>14615.49</v>
      </c>
      <c r="D9" s="164">
        <v>18680</v>
      </c>
      <c r="E9" s="88">
        <f t="shared" si="0"/>
        <v>73.077449999999999</v>
      </c>
    </row>
    <row r="10" spans="1:5" ht="32.25" customHeight="1">
      <c r="A10" s="47" t="s">
        <v>445</v>
      </c>
      <c r="B10" s="163">
        <v>8400</v>
      </c>
      <c r="C10" s="163">
        <v>8243.0400000000009</v>
      </c>
      <c r="D10" s="164">
        <v>8000</v>
      </c>
      <c r="E10" s="88">
        <f t="shared" si="0"/>
        <v>98.1314285714286</v>
      </c>
    </row>
    <row r="11" spans="1:5" ht="32.25" customHeight="1">
      <c r="A11" s="47" t="s">
        <v>446</v>
      </c>
      <c r="B11" s="163">
        <v>29300</v>
      </c>
      <c r="C11" s="161">
        <v>33721.019999999997</v>
      </c>
      <c r="D11" s="162">
        <v>14150</v>
      </c>
      <c r="E11" s="88">
        <f t="shared" si="0"/>
        <v>115.088805460751</v>
      </c>
    </row>
    <row r="12" spans="1:5" ht="32.25" customHeight="1">
      <c r="A12" s="47" t="s">
        <v>447</v>
      </c>
      <c r="B12" s="163">
        <v>900</v>
      </c>
      <c r="C12" s="161">
        <v>1031.6500000000001</v>
      </c>
      <c r="D12" s="162">
        <v>955</v>
      </c>
      <c r="E12" s="88">
        <f t="shared" si="0"/>
        <v>114.62777777777799</v>
      </c>
    </row>
    <row r="13" spans="1:5" ht="32.25" customHeight="1">
      <c r="A13" s="47"/>
      <c r="B13" s="163"/>
      <c r="C13" s="161"/>
      <c r="D13" s="162"/>
      <c r="E13" s="88"/>
    </row>
    <row r="14" spans="1:5" ht="32.25" customHeight="1">
      <c r="A14" s="165" t="s">
        <v>448</v>
      </c>
      <c r="B14" s="163">
        <v>40000</v>
      </c>
      <c r="C14" s="161">
        <v>40000</v>
      </c>
      <c r="D14" s="162">
        <v>100000</v>
      </c>
      <c r="E14" s="88">
        <f>SUM(C14/B14)*100</f>
        <v>100</v>
      </c>
    </row>
    <row r="15" spans="1:5" ht="32.25" customHeight="1">
      <c r="A15" s="47"/>
      <c r="B15" s="161"/>
      <c r="C15" s="79"/>
      <c r="D15" s="166"/>
      <c r="E15" s="88"/>
    </row>
    <row r="16" spans="1:5" ht="32.25" customHeight="1">
      <c r="A16" s="47" t="s">
        <v>449</v>
      </c>
      <c r="B16" s="59">
        <v>176830</v>
      </c>
      <c r="C16" s="161">
        <v>176829.44</v>
      </c>
      <c r="D16" s="166"/>
      <c r="E16" s="88">
        <f>SUM(C16/B16)*100</f>
        <v>99.999683311655303</v>
      </c>
    </row>
    <row r="17" spans="1:5" s="257" customFormat="1" ht="32.25" customHeight="1">
      <c r="A17" s="47"/>
      <c r="B17" s="59"/>
      <c r="C17" s="161"/>
      <c r="D17" s="166"/>
      <c r="E17" s="88"/>
    </row>
    <row r="18" spans="1:5" s="257" customFormat="1" ht="32.25" customHeight="1">
      <c r="A18" s="47" t="s">
        <v>691</v>
      </c>
      <c r="B18" s="59">
        <v>8682</v>
      </c>
      <c r="C18" s="161">
        <v>8682</v>
      </c>
      <c r="D18" s="166"/>
      <c r="E18" s="88">
        <f>SUM(C18/B18)*100</f>
        <v>100</v>
      </c>
    </row>
  </sheetData>
  <mergeCells count="2">
    <mergeCell ref="A2:E2"/>
    <mergeCell ref="C3:E3"/>
  </mergeCells>
  <phoneticPr fontId="30" type="noConversion"/>
  <printOptions horizontalCentered="1"/>
  <pageMargins left="0.74803149606299202" right="0.74803149606299202" top="0.98425196850393704" bottom="0.98425196850393704" header="0.511811023622047" footer="0.511811023622047"/>
  <pageSetup paperSize="9" scale="88" firstPageNumber="31" orientation="portrait" useFirstPageNumber="1"/>
  <headerFooter alignWithMargins="0">
    <oddFooter>&amp;R&amp;P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37"/>
  <sheetViews>
    <sheetView topLeftCell="A10" workbookViewId="0">
      <selection activeCell="C22" sqref="C22:C25"/>
    </sheetView>
  </sheetViews>
  <sheetFormatPr defaultColWidth="9" defaultRowHeight="14.25"/>
  <cols>
    <col min="1" max="1" width="56.25" style="115" customWidth="1"/>
    <col min="2" max="5" width="18.25" style="115" customWidth="1"/>
    <col min="6" max="7" width="18" style="115" customWidth="1"/>
    <col min="8" max="8" width="15.5" style="115" customWidth="1"/>
    <col min="9" max="16384" width="9" style="115"/>
  </cols>
  <sheetData>
    <row r="1" spans="1:8" ht="22.5" customHeight="1">
      <c r="A1" s="149" t="s">
        <v>450</v>
      </c>
      <c r="B1" s="149"/>
      <c r="C1" s="149"/>
    </row>
    <row r="2" spans="1:8" ht="22.5">
      <c r="A2" s="287" t="s">
        <v>451</v>
      </c>
      <c r="B2" s="287"/>
      <c r="C2" s="287"/>
      <c r="D2" s="287"/>
      <c r="E2" s="287"/>
      <c r="F2" s="287"/>
      <c r="G2" s="287"/>
      <c r="H2" s="287"/>
    </row>
    <row r="3" spans="1:8" ht="23.25" customHeight="1">
      <c r="D3" s="150"/>
      <c r="E3" s="150"/>
      <c r="G3" s="288" t="s">
        <v>2</v>
      </c>
      <c r="H3" s="288"/>
    </row>
    <row r="4" spans="1:8" ht="23.25" customHeight="1">
      <c r="A4" s="292" t="s">
        <v>452</v>
      </c>
      <c r="B4" s="289" t="s">
        <v>26</v>
      </c>
      <c r="C4" s="289"/>
      <c r="D4" s="289" t="s">
        <v>5</v>
      </c>
      <c r="E4" s="289"/>
      <c r="F4" s="290" t="s">
        <v>6</v>
      </c>
      <c r="G4" s="291"/>
      <c r="H4" s="293" t="s">
        <v>27</v>
      </c>
    </row>
    <row r="5" spans="1:8" ht="22.15" customHeight="1">
      <c r="A5" s="292"/>
      <c r="B5" s="151" t="s">
        <v>453</v>
      </c>
      <c r="C5" s="6" t="s">
        <v>454</v>
      </c>
      <c r="D5" s="151" t="s">
        <v>453</v>
      </c>
      <c r="E5" s="6" t="s">
        <v>454</v>
      </c>
      <c r="F5" s="151" t="s">
        <v>453</v>
      </c>
      <c r="G5" s="6" t="s">
        <v>454</v>
      </c>
      <c r="H5" s="294"/>
    </row>
    <row r="6" spans="1:8" ht="30" customHeight="1">
      <c r="A6" s="152" t="s">
        <v>455</v>
      </c>
      <c r="B6" s="152">
        <f>B7+B12+B14+B16</f>
        <v>633075</v>
      </c>
      <c r="C6" s="152"/>
      <c r="D6" s="153">
        <f>SUM(D7,D12,D14,D16)</f>
        <v>593139.53</v>
      </c>
      <c r="E6" s="153"/>
      <c r="F6" s="146">
        <f>F7+F12+F14</f>
        <v>1343703</v>
      </c>
      <c r="G6" s="146"/>
      <c r="H6" s="154">
        <f>D6/B6*100</f>
        <v>93.691826402874895</v>
      </c>
    </row>
    <row r="7" spans="1:8" ht="30" customHeight="1">
      <c r="A7" s="155" t="s">
        <v>456</v>
      </c>
      <c r="B7" s="155">
        <v>564675</v>
      </c>
      <c r="C7" s="155"/>
      <c r="D7" s="59">
        <f>SUM(D8:D8)</f>
        <v>530281</v>
      </c>
      <c r="E7" s="59"/>
      <c r="F7" s="146">
        <v>1317023</v>
      </c>
      <c r="G7" s="146"/>
      <c r="H7" s="154">
        <f>D7/B7*100</f>
        <v>93.909062735201701</v>
      </c>
    </row>
    <row r="8" spans="1:8" ht="30" customHeight="1">
      <c r="A8" s="155" t="s">
        <v>457</v>
      </c>
      <c r="B8" s="155">
        <v>564675</v>
      </c>
      <c r="C8" s="155"/>
      <c r="D8" s="59">
        <v>530281</v>
      </c>
      <c r="E8" s="59"/>
      <c r="F8" s="146">
        <v>1217023</v>
      </c>
      <c r="G8" s="146"/>
      <c r="H8" s="154">
        <f>D8/B8*100</f>
        <v>93.909062735201701</v>
      </c>
    </row>
    <row r="9" spans="1:8" ht="30" customHeight="1">
      <c r="A9" s="155" t="s">
        <v>458</v>
      </c>
      <c r="B9" s="155"/>
      <c r="C9" s="155"/>
      <c r="D9" s="59"/>
      <c r="E9" s="59"/>
      <c r="F9" s="146">
        <v>83000</v>
      </c>
      <c r="G9" s="146"/>
      <c r="H9" s="154"/>
    </row>
    <row r="10" spans="1:8" ht="30" customHeight="1">
      <c r="A10" s="155" t="s">
        <v>459</v>
      </c>
      <c r="B10" s="155"/>
      <c r="C10" s="155"/>
      <c r="D10" s="59"/>
      <c r="E10" s="59"/>
      <c r="F10" s="146">
        <v>17000</v>
      </c>
      <c r="G10" s="146"/>
      <c r="H10" s="154"/>
    </row>
    <row r="11" spans="1:8" ht="30" customHeight="1">
      <c r="A11" s="155" t="s">
        <v>460</v>
      </c>
      <c r="B11" s="155"/>
      <c r="C11" s="155"/>
      <c r="D11" s="59"/>
      <c r="E11" s="59"/>
      <c r="F11" s="146"/>
      <c r="G11" s="146">
        <v>26</v>
      </c>
      <c r="H11" s="154"/>
    </row>
    <row r="12" spans="1:8" ht="30" customHeight="1">
      <c r="A12" s="155" t="s">
        <v>461</v>
      </c>
      <c r="B12" s="155">
        <v>20000</v>
      </c>
      <c r="C12" s="155"/>
      <c r="D12" s="59">
        <f t="shared" ref="D12:D16" si="0">D13</f>
        <v>14615.49</v>
      </c>
      <c r="E12" s="59"/>
      <c r="F12" s="146">
        <v>18680</v>
      </c>
      <c r="G12" s="146"/>
      <c r="H12" s="154">
        <f t="shared" ref="H12:H17" si="1">D12/B12*100</f>
        <v>73.077449999999999</v>
      </c>
    </row>
    <row r="13" spans="1:8" ht="30" customHeight="1">
      <c r="A13" s="155" t="s">
        <v>462</v>
      </c>
      <c r="B13" s="155">
        <v>20000</v>
      </c>
      <c r="C13" s="155"/>
      <c r="D13" s="59">
        <v>14615.49</v>
      </c>
      <c r="E13" s="59"/>
      <c r="F13" s="146">
        <v>18680</v>
      </c>
      <c r="G13" s="146"/>
      <c r="H13" s="154">
        <f t="shared" si="1"/>
        <v>73.077449999999999</v>
      </c>
    </row>
    <row r="14" spans="1:8" ht="30" customHeight="1">
      <c r="A14" s="155" t="s">
        <v>463</v>
      </c>
      <c r="B14" s="155">
        <v>8400</v>
      </c>
      <c r="C14" s="155"/>
      <c r="D14" s="59">
        <f t="shared" si="0"/>
        <v>8243.0400000000009</v>
      </c>
      <c r="E14" s="59"/>
      <c r="F14" s="146">
        <v>8000</v>
      </c>
      <c r="G14" s="146"/>
      <c r="H14" s="154">
        <f t="shared" si="1"/>
        <v>98.1314285714286</v>
      </c>
    </row>
    <row r="15" spans="1:8" ht="30" customHeight="1">
      <c r="A15" s="156" t="s">
        <v>464</v>
      </c>
      <c r="B15" s="156">
        <v>8400</v>
      </c>
      <c r="C15" s="156"/>
      <c r="D15" s="59">
        <v>8243.0400000000009</v>
      </c>
      <c r="E15" s="59"/>
      <c r="F15" s="146">
        <v>8000</v>
      </c>
      <c r="G15" s="146"/>
      <c r="H15" s="154">
        <f t="shared" si="1"/>
        <v>98.1314285714286</v>
      </c>
    </row>
    <row r="16" spans="1:8" ht="30" customHeight="1">
      <c r="A16" s="156" t="s">
        <v>465</v>
      </c>
      <c r="B16" s="156">
        <v>40000</v>
      </c>
      <c r="C16" s="156"/>
      <c r="D16" s="59">
        <f t="shared" si="0"/>
        <v>40000</v>
      </c>
      <c r="E16" s="59"/>
      <c r="F16" s="146"/>
      <c r="G16" s="146"/>
      <c r="H16" s="154">
        <f t="shared" si="1"/>
        <v>100</v>
      </c>
    </row>
    <row r="17" spans="1:8" ht="30" customHeight="1">
      <c r="A17" s="156" t="s">
        <v>466</v>
      </c>
      <c r="B17" s="156">
        <v>40000</v>
      </c>
      <c r="C17" s="156"/>
      <c r="D17" s="59">
        <v>40000</v>
      </c>
      <c r="E17" s="59"/>
      <c r="F17" s="146"/>
      <c r="G17" s="146"/>
      <c r="H17" s="154">
        <f t="shared" si="1"/>
        <v>100</v>
      </c>
    </row>
    <row r="18" spans="1:8" ht="30" customHeight="1">
      <c r="A18" s="156"/>
      <c r="B18" s="156"/>
      <c r="C18" s="156"/>
      <c r="D18" s="59"/>
      <c r="E18" s="59"/>
      <c r="F18" s="146"/>
      <c r="G18" s="146"/>
      <c r="H18" s="154"/>
    </row>
    <row r="19" spans="1:8" ht="30" customHeight="1">
      <c r="A19" s="156" t="s">
        <v>467</v>
      </c>
      <c r="B19" s="156">
        <v>206830</v>
      </c>
      <c r="C19" s="156">
        <v>1171</v>
      </c>
      <c r="D19" s="59">
        <f>SUM(D20,D22)</f>
        <v>211287.27439999999</v>
      </c>
      <c r="E19" s="59">
        <f>SUM(E20,E22)</f>
        <v>809.83159999999998</v>
      </c>
      <c r="F19" s="146">
        <v>14500</v>
      </c>
      <c r="G19" s="146">
        <v>1000</v>
      </c>
      <c r="H19" s="154">
        <f>(D19+C19)/(B19+E19)*100</f>
        <v>102.320577301027</v>
      </c>
    </row>
    <row r="20" spans="1:8" ht="30" customHeight="1">
      <c r="A20" s="156" t="s">
        <v>468</v>
      </c>
      <c r="B20" s="156">
        <v>206130</v>
      </c>
      <c r="C20" s="156"/>
      <c r="D20" s="59">
        <f>D21</f>
        <v>210550.46</v>
      </c>
      <c r="E20" s="59"/>
      <c r="F20" s="146">
        <v>14150</v>
      </c>
      <c r="G20" s="146">
        <v>97</v>
      </c>
      <c r="H20" s="154">
        <f t="shared" ref="H20:H25" si="2">(D20+C20)/(B20+E20)*100</f>
        <v>102.144501043031</v>
      </c>
    </row>
    <row r="21" spans="1:8" ht="30" customHeight="1">
      <c r="A21" s="156" t="s">
        <v>469</v>
      </c>
      <c r="B21" s="156">
        <v>206130</v>
      </c>
      <c r="C21" s="156"/>
      <c r="D21" s="59">
        <v>210550.46</v>
      </c>
      <c r="E21" s="59"/>
      <c r="F21" s="146">
        <v>14150</v>
      </c>
      <c r="G21" s="146">
        <v>97</v>
      </c>
      <c r="H21" s="154">
        <f t="shared" si="2"/>
        <v>102.144501043031</v>
      </c>
    </row>
    <row r="22" spans="1:8" ht="30" customHeight="1">
      <c r="A22" s="156" t="s">
        <v>470</v>
      </c>
      <c r="B22" s="156">
        <v>700</v>
      </c>
      <c r="C22" s="156">
        <v>1171</v>
      </c>
      <c r="D22" s="59">
        <f>SUM(D23:D25)</f>
        <v>736.81439999999998</v>
      </c>
      <c r="E22" s="59">
        <f>SUM(E23:E25)</f>
        <v>809.83159999999998</v>
      </c>
      <c r="F22" s="146">
        <v>350</v>
      </c>
      <c r="G22" s="146">
        <v>903</v>
      </c>
      <c r="H22" s="154">
        <f t="shared" si="2"/>
        <v>126.359416507112</v>
      </c>
    </row>
    <row r="23" spans="1:8" ht="30" customHeight="1">
      <c r="A23" s="156" t="s">
        <v>471</v>
      </c>
      <c r="B23" s="156"/>
      <c r="C23" s="146">
        <v>387</v>
      </c>
      <c r="D23" s="59"/>
      <c r="E23" s="59">
        <v>347.86599999999999</v>
      </c>
      <c r="F23" s="146"/>
      <c r="G23" s="146">
        <v>180</v>
      </c>
      <c r="H23" s="154">
        <f t="shared" si="2"/>
        <v>111.249734093013</v>
      </c>
    </row>
    <row r="24" spans="1:8" ht="30" customHeight="1">
      <c r="A24" s="156" t="s">
        <v>472</v>
      </c>
      <c r="B24" s="156">
        <v>700</v>
      </c>
      <c r="C24" s="146">
        <v>731</v>
      </c>
      <c r="D24" s="157">
        <f>1141.78-E24</f>
        <v>736.81439999999998</v>
      </c>
      <c r="E24" s="157">
        <v>404.96559999999999</v>
      </c>
      <c r="F24" s="146">
        <v>350</v>
      </c>
      <c r="G24" s="146">
        <v>623</v>
      </c>
      <c r="H24" s="154">
        <f t="shared" si="2"/>
        <v>132.838017762725</v>
      </c>
    </row>
    <row r="25" spans="1:8" ht="30" customHeight="1">
      <c r="A25" s="156" t="s">
        <v>473</v>
      </c>
      <c r="B25" s="156"/>
      <c r="C25" s="146">
        <v>53</v>
      </c>
      <c r="D25" s="157"/>
      <c r="E25" s="157">
        <v>57</v>
      </c>
      <c r="F25" s="146"/>
      <c r="G25" s="146"/>
      <c r="H25" s="154">
        <f t="shared" si="2"/>
        <v>92.982456140350905</v>
      </c>
    </row>
    <row r="26" spans="1:8" ht="30" customHeight="1">
      <c r="A26" s="156"/>
      <c r="B26" s="156"/>
      <c r="C26" s="146"/>
      <c r="D26" s="157"/>
      <c r="E26" s="157"/>
      <c r="F26" s="146"/>
      <c r="G26" s="146"/>
      <c r="H26" s="154"/>
    </row>
    <row r="27" spans="1:8" ht="30" customHeight="1">
      <c r="A27" s="156" t="s">
        <v>474</v>
      </c>
      <c r="B27" s="156">
        <v>3691</v>
      </c>
      <c r="C27" s="156"/>
      <c r="D27" s="157">
        <f>D28</f>
        <v>3691.4</v>
      </c>
      <c r="E27" s="157"/>
      <c r="F27" s="146"/>
      <c r="G27" s="146"/>
      <c r="H27" s="154">
        <f>D27/B27*100</f>
        <v>100.010837171498</v>
      </c>
    </row>
    <row r="28" spans="1:8" ht="30" customHeight="1">
      <c r="A28" s="156" t="s">
        <v>475</v>
      </c>
      <c r="B28" s="156">
        <v>3691</v>
      </c>
      <c r="C28" s="156"/>
      <c r="D28" s="157">
        <f>D29+D30</f>
        <v>3691.4</v>
      </c>
      <c r="E28" s="157"/>
      <c r="F28" s="146"/>
      <c r="G28" s="146"/>
      <c r="H28" s="154">
        <f>D28/B28*100</f>
        <v>100.010837171498</v>
      </c>
    </row>
    <row r="29" spans="1:8" ht="30" customHeight="1">
      <c r="A29" s="156" t="s">
        <v>476</v>
      </c>
      <c r="B29" s="156">
        <v>3005</v>
      </c>
      <c r="C29" s="156"/>
      <c r="D29" s="157">
        <v>3004.6</v>
      </c>
      <c r="E29" s="157"/>
      <c r="F29" s="146"/>
      <c r="G29" s="146"/>
      <c r="H29" s="154">
        <f>D29/B29*100</f>
        <v>99.986688851913499</v>
      </c>
    </row>
    <row r="30" spans="1:8" ht="30" customHeight="1">
      <c r="A30" s="156" t="s">
        <v>477</v>
      </c>
      <c r="B30" s="156">
        <v>687</v>
      </c>
      <c r="C30" s="156"/>
      <c r="D30" s="157">
        <v>686.8</v>
      </c>
      <c r="E30" s="157"/>
      <c r="F30" s="146"/>
      <c r="G30" s="146"/>
      <c r="H30" s="154">
        <f>D30/B30*100</f>
        <v>99.970887918486198</v>
      </c>
    </row>
    <row r="31" spans="1:8" ht="30" customHeight="1">
      <c r="A31" s="156"/>
      <c r="B31" s="156"/>
      <c r="C31" s="156"/>
      <c r="D31" s="157"/>
      <c r="E31" s="157"/>
      <c r="F31" s="146"/>
      <c r="G31" s="146"/>
      <c r="H31" s="154"/>
    </row>
    <row r="32" spans="1:8" ht="30" customHeight="1">
      <c r="A32" s="156" t="s">
        <v>478</v>
      </c>
      <c r="B32" s="156">
        <v>44</v>
      </c>
      <c r="C32" s="156"/>
      <c r="D32" s="59">
        <f>D33</f>
        <v>44.18</v>
      </c>
      <c r="E32" s="59"/>
      <c r="F32" s="146">
        <v>110</v>
      </c>
      <c r="G32" s="146"/>
      <c r="H32" s="154">
        <f t="shared" ref="H32:H37" si="3">D32/B32*100</f>
        <v>100.40909090909101</v>
      </c>
    </row>
    <row r="33" spans="1:8" ht="30" customHeight="1">
      <c r="A33" s="156" t="s">
        <v>479</v>
      </c>
      <c r="B33" s="156">
        <v>44</v>
      </c>
      <c r="C33" s="156"/>
      <c r="D33" s="59">
        <f>D34</f>
        <v>44.18</v>
      </c>
      <c r="E33" s="59"/>
      <c r="F33" s="146">
        <v>110</v>
      </c>
      <c r="G33" s="146"/>
      <c r="H33" s="154">
        <f t="shared" si="3"/>
        <v>100.40909090909101</v>
      </c>
    </row>
    <row r="34" spans="1:8" ht="30" customHeight="1">
      <c r="A34" s="156" t="s">
        <v>480</v>
      </c>
      <c r="B34" s="156">
        <v>44</v>
      </c>
      <c r="C34" s="156"/>
      <c r="D34" s="59">
        <v>44.18</v>
      </c>
      <c r="E34" s="59"/>
      <c r="F34" s="146"/>
      <c r="G34" s="146"/>
      <c r="H34" s="154">
        <f t="shared" si="3"/>
        <v>100.40909090909101</v>
      </c>
    </row>
    <row r="35" spans="1:8" ht="30" customHeight="1">
      <c r="A35" s="156" t="s">
        <v>481</v>
      </c>
      <c r="B35" s="156"/>
      <c r="C35" s="156"/>
      <c r="D35" s="59"/>
      <c r="E35" s="59"/>
      <c r="F35" s="146">
        <v>91</v>
      </c>
      <c r="G35" s="146"/>
      <c r="H35" s="154"/>
    </row>
    <row r="36" spans="1:8" ht="30" customHeight="1">
      <c r="A36" s="156" t="s">
        <v>482</v>
      </c>
      <c r="B36" s="156"/>
      <c r="C36" s="156"/>
      <c r="D36" s="59"/>
      <c r="E36" s="59"/>
      <c r="F36" s="146">
        <v>19</v>
      </c>
      <c r="G36" s="146"/>
      <c r="H36" s="154"/>
    </row>
    <row r="37" spans="1:8" ht="30" customHeight="1">
      <c r="A37" s="56" t="s">
        <v>361</v>
      </c>
      <c r="B37" s="56">
        <f>B6+B19+B27+B32</f>
        <v>843640</v>
      </c>
      <c r="C37" s="56">
        <v>1171</v>
      </c>
      <c r="D37" s="59">
        <f>D6+D19+D32+D27</f>
        <v>808162.38439999998</v>
      </c>
      <c r="E37" s="59">
        <f>E6+E19+E32</f>
        <v>809.83159999999998</v>
      </c>
      <c r="F37" s="146">
        <f>F6+F19+F27+F32</f>
        <v>1358313</v>
      </c>
      <c r="G37" s="146">
        <v>1026</v>
      </c>
      <c r="H37" s="154">
        <f t="shared" si="3"/>
        <v>95.7946973116495</v>
      </c>
    </row>
  </sheetData>
  <mergeCells count="7">
    <mergeCell ref="A2:H2"/>
    <mergeCell ref="G3:H3"/>
    <mergeCell ref="B4:C4"/>
    <mergeCell ref="D4:E4"/>
    <mergeCell ref="F4:G4"/>
    <mergeCell ref="A4:A5"/>
    <mergeCell ref="H4:H5"/>
  </mergeCells>
  <phoneticPr fontId="30" type="noConversion"/>
  <pageMargins left="0.35416666666666702" right="0.31458333333333299" top="1" bottom="1" header="0.5" footer="0.5"/>
  <pageSetup paperSize="9" scale="50" orientation="portrait"/>
</worksheet>
</file>

<file path=xl/worksheets/sheet15.xml><?xml version="1.0" encoding="utf-8"?>
<worksheet xmlns="http://schemas.openxmlformats.org/spreadsheetml/2006/main" xmlns:r="http://schemas.openxmlformats.org/officeDocument/2006/relationships">
  <dimension ref="A1:D17"/>
  <sheetViews>
    <sheetView tabSelected="1" workbookViewId="0">
      <selection activeCell="B10" sqref="B10"/>
    </sheetView>
  </sheetViews>
  <sheetFormatPr defaultColWidth="9" defaultRowHeight="14.25"/>
  <cols>
    <col min="1" max="1" width="56.25" style="115" customWidth="1"/>
    <col min="2" max="2" width="23.125" style="115" customWidth="1"/>
    <col min="3" max="3" width="18.25" style="115" customWidth="1"/>
    <col min="4" max="4" width="18" style="115" customWidth="1"/>
    <col min="5" max="16384" width="9" style="115"/>
  </cols>
  <sheetData>
    <row r="1" spans="1:4" ht="22.5" customHeight="1">
      <c r="A1" s="115" t="s">
        <v>707</v>
      </c>
    </row>
    <row r="2" spans="1:4" ht="22.5">
      <c r="A2" s="287" t="s">
        <v>694</v>
      </c>
      <c r="B2" s="287"/>
      <c r="C2" s="287"/>
      <c r="D2" s="287"/>
    </row>
    <row r="3" spans="1:4" ht="23.25" customHeight="1">
      <c r="C3" s="150"/>
      <c r="D3" s="262" t="s">
        <v>2</v>
      </c>
    </row>
    <row r="4" spans="1:4" ht="23.25" customHeight="1">
      <c r="A4" s="292" t="s">
        <v>452</v>
      </c>
      <c r="B4" s="321" t="s">
        <v>708</v>
      </c>
      <c r="C4" s="323" t="s">
        <v>695</v>
      </c>
      <c r="D4" s="323" t="s">
        <v>696</v>
      </c>
    </row>
    <row r="5" spans="1:4" ht="22.15" customHeight="1">
      <c r="A5" s="292"/>
      <c r="B5" s="322"/>
      <c r="C5" s="324"/>
      <c r="D5" s="324"/>
    </row>
    <row r="6" spans="1:4" ht="30" customHeight="1">
      <c r="A6" s="263" t="s">
        <v>699</v>
      </c>
      <c r="B6" s="263"/>
      <c r="C6" s="153"/>
      <c r="D6" s="146">
        <v>26</v>
      </c>
    </row>
    <row r="7" spans="1:4" ht="30" customHeight="1">
      <c r="A7" s="264" t="s">
        <v>705</v>
      </c>
      <c r="B7" s="317"/>
      <c r="C7" s="59"/>
      <c r="D7" s="146">
        <v>26</v>
      </c>
    </row>
    <row r="8" spans="1:4" ht="30" customHeight="1">
      <c r="A8" s="264" t="s">
        <v>706</v>
      </c>
      <c r="B8" s="317"/>
      <c r="C8" s="59"/>
      <c r="D8" s="146">
        <v>26</v>
      </c>
    </row>
    <row r="9" spans="1:4" ht="30" customHeight="1">
      <c r="A9" s="156"/>
      <c r="B9" s="318"/>
      <c r="C9" s="59"/>
      <c r="D9" s="146"/>
    </row>
    <row r="10" spans="1:4" ht="30" customHeight="1">
      <c r="A10" s="146" t="s">
        <v>698</v>
      </c>
      <c r="B10" s="319">
        <v>1171</v>
      </c>
      <c r="C10" s="59">
        <f>SUM(C11,C13)</f>
        <v>809.83159999999998</v>
      </c>
      <c r="D10" s="146">
        <v>1000</v>
      </c>
    </row>
    <row r="11" spans="1:4" ht="30" customHeight="1">
      <c r="A11" s="146" t="s">
        <v>697</v>
      </c>
      <c r="B11" s="319"/>
      <c r="C11" s="59"/>
      <c r="D11" s="146">
        <v>97</v>
      </c>
    </row>
    <row r="12" spans="1:4" ht="30" customHeight="1">
      <c r="A12" s="146" t="s">
        <v>700</v>
      </c>
      <c r="B12" s="319"/>
      <c r="C12" s="59"/>
      <c r="D12" s="146">
        <v>97</v>
      </c>
    </row>
    <row r="13" spans="1:4" ht="30" customHeight="1">
      <c r="A13" s="146" t="s">
        <v>701</v>
      </c>
      <c r="B13" s="156">
        <v>1171</v>
      </c>
      <c r="C13" s="59">
        <f>SUM(C14:C16)</f>
        <v>809.83159999999998</v>
      </c>
      <c r="D13" s="146">
        <v>903</v>
      </c>
    </row>
    <row r="14" spans="1:4" ht="30" customHeight="1">
      <c r="A14" s="146" t="s">
        <v>702</v>
      </c>
      <c r="B14" s="146">
        <v>387</v>
      </c>
      <c r="C14" s="59">
        <v>347.86599999999999</v>
      </c>
      <c r="D14" s="146">
        <v>180</v>
      </c>
    </row>
    <row r="15" spans="1:4" ht="30" customHeight="1">
      <c r="A15" s="146" t="s">
        <v>703</v>
      </c>
      <c r="B15" s="146">
        <v>731</v>
      </c>
      <c r="C15" s="157">
        <v>404.96559999999999</v>
      </c>
      <c r="D15" s="146">
        <v>623</v>
      </c>
    </row>
    <row r="16" spans="1:4" ht="30" customHeight="1">
      <c r="A16" s="146" t="s">
        <v>704</v>
      </c>
      <c r="B16" s="146">
        <v>53</v>
      </c>
      <c r="C16" s="157">
        <v>57</v>
      </c>
      <c r="D16" s="146"/>
    </row>
    <row r="17" spans="1:4" ht="30" customHeight="1">
      <c r="A17" s="56" t="s">
        <v>361</v>
      </c>
      <c r="B17" s="320">
        <v>1171</v>
      </c>
      <c r="C17" s="59">
        <v>810</v>
      </c>
      <c r="D17" s="146">
        <v>1026</v>
      </c>
    </row>
  </sheetData>
  <mergeCells count="5">
    <mergeCell ref="A2:D2"/>
    <mergeCell ref="A4:A5"/>
    <mergeCell ref="B4:B5"/>
    <mergeCell ref="C4:C5"/>
    <mergeCell ref="D4:D5"/>
  </mergeCells>
  <phoneticPr fontId="30"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sheetPr>
    <tabColor rgb="FFFFC000"/>
  </sheetPr>
  <dimension ref="A1:D13"/>
  <sheetViews>
    <sheetView workbookViewId="0">
      <selection activeCell="F20" sqref="F20"/>
    </sheetView>
  </sheetViews>
  <sheetFormatPr defaultColWidth="9" defaultRowHeight="14.25"/>
  <cols>
    <col min="1" max="1" width="33.125" customWidth="1"/>
    <col min="2" max="2" width="12.625" customWidth="1"/>
    <col min="3" max="3" width="33.75" customWidth="1"/>
    <col min="4" max="4" width="12.125" style="141" customWidth="1"/>
  </cols>
  <sheetData>
    <row r="1" spans="1:4" ht="25.5" customHeight="1">
      <c r="A1" s="142" t="s">
        <v>483</v>
      </c>
    </row>
    <row r="2" spans="1:4" ht="37.5" customHeight="1">
      <c r="A2" s="272" t="s">
        <v>484</v>
      </c>
      <c r="B2" s="272"/>
      <c r="C2" s="272"/>
      <c r="D2" s="295"/>
    </row>
    <row r="3" spans="1:4" ht="23.25" customHeight="1">
      <c r="D3" s="141" t="s">
        <v>2</v>
      </c>
    </row>
    <row r="4" spans="1:4" ht="27.75" customHeight="1">
      <c r="A4" s="143" t="s">
        <v>25</v>
      </c>
      <c r="B4" s="143" t="s">
        <v>396</v>
      </c>
      <c r="C4" s="143" t="s">
        <v>25</v>
      </c>
      <c r="D4" s="144" t="s">
        <v>396</v>
      </c>
    </row>
    <row r="5" spans="1:4" ht="27.75" customHeight="1">
      <c r="A5" s="145" t="s">
        <v>440</v>
      </c>
      <c r="B5" s="144">
        <f>B6+B7</f>
        <v>584400.21000000008</v>
      </c>
      <c r="C5" s="145" t="s">
        <v>485</v>
      </c>
      <c r="D5" s="144">
        <v>808972</v>
      </c>
    </row>
    <row r="6" spans="1:4" ht="27.75" customHeight="1">
      <c r="A6" s="146" t="s">
        <v>486</v>
      </c>
      <c r="B6" s="144">
        <f>政府性基金收入!C6</f>
        <v>583368.56000000006</v>
      </c>
      <c r="C6" s="146" t="s">
        <v>487</v>
      </c>
      <c r="D6" s="144">
        <v>768162</v>
      </c>
    </row>
    <row r="7" spans="1:4" ht="27.75" customHeight="1">
      <c r="A7" s="44" t="s">
        <v>488</v>
      </c>
      <c r="B7" s="144">
        <f>政府性基金收入!C12</f>
        <v>1031.6500000000001</v>
      </c>
      <c r="C7" s="43" t="s">
        <v>489</v>
      </c>
      <c r="D7" s="144">
        <v>810</v>
      </c>
    </row>
    <row r="8" spans="1:4" ht="27.75" customHeight="1">
      <c r="A8" s="43" t="s">
        <v>490</v>
      </c>
      <c r="B8" s="144">
        <f>政府性基金收入!C14</f>
        <v>40000</v>
      </c>
      <c r="C8" s="43" t="s">
        <v>491</v>
      </c>
      <c r="D8" s="144">
        <v>40000</v>
      </c>
    </row>
    <row r="9" spans="1:4" ht="27.75" customHeight="1">
      <c r="A9" s="43" t="s">
        <v>449</v>
      </c>
      <c r="B9" s="144">
        <f>政府性基金收入!C16</f>
        <v>176829.44</v>
      </c>
      <c r="C9" s="43" t="s">
        <v>492</v>
      </c>
      <c r="D9" s="144">
        <v>939.52000000000498</v>
      </c>
    </row>
    <row r="10" spans="1:4" ht="27.75" customHeight="1">
      <c r="A10" s="43" t="s">
        <v>493</v>
      </c>
      <c r="B10" s="144">
        <f>SUM(B11:B12)</f>
        <v>8681.8700000000008</v>
      </c>
      <c r="C10" s="43" t="s">
        <v>494</v>
      </c>
      <c r="D10" s="144">
        <v>492.89</v>
      </c>
    </row>
    <row r="11" spans="1:4" ht="27.75" customHeight="1">
      <c r="A11" s="43" t="s">
        <v>494</v>
      </c>
      <c r="B11" s="26">
        <v>271.24</v>
      </c>
      <c r="C11" s="43" t="s">
        <v>495</v>
      </c>
      <c r="D11" s="144">
        <v>446.630000000005</v>
      </c>
    </row>
    <row r="12" spans="1:4" ht="27.75" customHeight="1">
      <c r="A12" s="43" t="s">
        <v>495</v>
      </c>
      <c r="B12" s="26">
        <v>8410.6299999999992</v>
      </c>
      <c r="C12" s="43"/>
      <c r="D12" s="147"/>
    </row>
    <row r="13" spans="1:4" ht="27.75" customHeight="1">
      <c r="A13" s="148" t="s">
        <v>413</v>
      </c>
      <c r="B13" s="144">
        <f>SUM(B5,B10,B9,B8)</f>
        <v>809911.52</v>
      </c>
      <c r="C13" s="148" t="s">
        <v>413</v>
      </c>
      <c r="D13" s="144">
        <v>809911.52</v>
      </c>
    </row>
  </sheetData>
  <mergeCells count="1">
    <mergeCell ref="A2:D2"/>
  </mergeCells>
  <phoneticPr fontId="30" type="noConversion"/>
  <printOptions horizontalCentered="1"/>
  <pageMargins left="0.62992125984252001" right="0.70866141732283505" top="0.98425196850393704" bottom="0.98425196850393704" header="0.511811023622047" footer="0.511811023622047"/>
  <pageSetup paperSize="9" scale="90" firstPageNumber="33" orientation="portrait" useFirstPageNumber="1"/>
  <headerFooter alignWithMargins="0">
    <oddFooter>&amp;R&amp;P</oddFooter>
  </headerFooter>
</worksheet>
</file>

<file path=xl/worksheets/sheet17.xml><?xml version="1.0" encoding="utf-8"?>
<worksheet xmlns="http://schemas.openxmlformats.org/spreadsheetml/2006/main" xmlns:r="http://schemas.openxmlformats.org/officeDocument/2006/relationships">
  <dimension ref="A1:H5"/>
  <sheetViews>
    <sheetView workbookViewId="0">
      <selection activeCell="F16" sqref="F16"/>
    </sheetView>
  </sheetViews>
  <sheetFormatPr defaultColWidth="8.75" defaultRowHeight="30" customHeight="1"/>
  <cols>
    <col min="1" max="1" width="13.75" style="2" customWidth="1"/>
    <col min="2" max="2" width="13.5" style="2" customWidth="1"/>
    <col min="3" max="8" width="9.75" style="2" customWidth="1"/>
    <col min="9" max="16384" width="8.75" style="2"/>
  </cols>
  <sheetData>
    <row r="1" spans="1:8" ht="30" customHeight="1">
      <c r="A1" s="3" t="s">
        <v>496</v>
      </c>
      <c r="B1" s="4"/>
      <c r="C1" s="4"/>
      <c r="D1" s="4"/>
      <c r="E1" s="4"/>
      <c r="F1" s="4"/>
      <c r="G1" s="4"/>
    </row>
    <row r="2" spans="1:8" ht="30" customHeight="1">
      <c r="A2" s="273" t="s">
        <v>497</v>
      </c>
      <c r="B2" s="273"/>
      <c r="C2" s="273"/>
      <c r="D2" s="273"/>
      <c r="E2" s="273"/>
      <c r="F2" s="273"/>
      <c r="G2" s="273"/>
      <c r="H2" s="273"/>
    </row>
    <row r="3" spans="1:8" ht="30" customHeight="1">
      <c r="A3" s="4"/>
      <c r="B3" s="4"/>
      <c r="C3" s="4"/>
      <c r="D3" s="4"/>
      <c r="E3" s="4"/>
      <c r="F3" s="4"/>
      <c r="G3" s="274" t="s">
        <v>416</v>
      </c>
      <c r="H3" s="274"/>
    </row>
    <row r="4" spans="1:8" ht="45.75" customHeight="1">
      <c r="A4" s="275" t="s">
        <v>417</v>
      </c>
      <c r="B4" s="276"/>
      <c r="C4" s="5" t="s">
        <v>418</v>
      </c>
      <c r="D4" s="5" t="s">
        <v>419</v>
      </c>
      <c r="E4" s="5" t="s">
        <v>420</v>
      </c>
      <c r="F4" s="5" t="s">
        <v>421</v>
      </c>
      <c r="G4" s="5" t="s">
        <v>422</v>
      </c>
      <c r="H4" s="6" t="s">
        <v>423</v>
      </c>
    </row>
    <row r="5" spans="1:8" s="1" customFormat="1" ht="49.5" customHeight="1">
      <c r="A5" s="140" t="s">
        <v>498</v>
      </c>
      <c r="B5" s="5" t="s">
        <v>5</v>
      </c>
      <c r="C5" s="7">
        <v>10</v>
      </c>
      <c r="D5" s="8">
        <v>4</v>
      </c>
      <c r="E5" s="8"/>
      <c r="F5" s="8"/>
      <c r="G5" s="8">
        <f>C5+D5-E5+F5</f>
        <v>14</v>
      </c>
      <c r="H5" s="9">
        <f>C5+D5</f>
        <v>14</v>
      </c>
    </row>
  </sheetData>
  <mergeCells count="3">
    <mergeCell ref="A2:H2"/>
    <mergeCell ref="G3:H3"/>
    <mergeCell ref="A4:B4"/>
  </mergeCells>
  <phoneticPr fontId="30" type="noConversion"/>
  <printOptions horizontalCentered="1"/>
  <pageMargins left="0.74803149606299202" right="0.74803149606299202" top="0.98425196850393704" bottom="0.98425196850393704" header="0.511811023622047" footer="0.511811023622047"/>
  <pageSetup paperSize="9" scale="90" firstPageNumber="34" orientation="portrait" useFirstPageNumber="1"/>
  <headerFooter>
    <oddFooter>&amp;L&amp;P</oddFooter>
  </headerFooter>
</worksheet>
</file>

<file path=xl/worksheets/sheet18.xml><?xml version="1.0" encoding="utf-8"?>
<worksheet xmlns="http://schemas.openxmlformats.org/spreadsheetml/2006/main" xmlns:r="http://schemas.openxmlformats.org/officeDocument/2006/relationships">
  <dimension ref="A1:C4"/>
  <sheetViews>
    <sheetView workbookViewId="0">
      <selection sqref="A1:XFD1048576"/>
    </sheetView>
  </sheetViews>
  <sheetFormatPr defaultRowHeight="14.25"/>
  <cols>
    <col min="1" max="3" width="25.5" customWidth="1"/>
  </cols>
  <sheetData>
    <row r="1" spans="1:3" ht="35.1" customHeight="1">
      <c r="A1" s="277" t="s">
        <v>692</v>
      </c>
      <c r="B1" s="277"/>
      <c r="C1" s="277"/>
    </row>
    <row r="2" spans="1:3" ht="35.1" customHeight="1">
      <c r="A2" s="250"/>
      <c r="B2" s="250"/>
      <c r="C2" s="252" t="s">
        <v>668</v>
      </c>
    </row>
    <row r="3" spans="1:3" ht="35.1" customHeight="1">
      <c r="A3" s="251" t="s">
        <v>664</v>
      </c>
      <c r="B3" s="251" t="s">
        <v>665</v>
      </c>
      <c r="C3" s="251" t="s">
        <v>666</v>
      </c>
    </row>
    <row r="4" spans="1:3" ht="35.1" customHeight="1">
      <c r="A4" s="251" t="s">
        <v>667</v>
      </c>
      <c r="B4" s="251">
        <v>14</v>
      </c>
      <c r="C4" s="251">
        <v>14</v>
      </c>
    </row>
  </sheetData>
  <mergeCells count="1">
    <mergeCell ref="A1:C1"/>
  </mergeCells>
  <phoneticPr fontId="30"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B7"/>
  <sheetViews>
    <sheetView workbookViewId="0">
      <selection activeCell="B26" sqref="B26"/>
    </sheetView>
  </sheetViews>
  <sheetFormatPr defaultRowHeight="14.25"/>
  <cols>
    <col min="1" max="1" width="59.375" bestFit="1" customWidth="1"/>
    <col min="2" max="2" width="13.25" customWidth="1"/>
  </cols>
  <sheetData>
    <row r="1" spans="1:2" ht="35.1" customHeight="1">
      <c r="A1" s="277" t="s">
        <v>681</v>
      </c>
      <c r="B1" s="277"/>
    </row>
    <row r="2" spans="1:2" ht="35.1" customHeight="1">
      <c r="A2" s="253"/>
      <c r="B2" s="252" t="s">
        <v>668</v>
      </c>
    </row>
    <row r="3" spans="1:2" ht="35.1" customHeight="1">
      <c r="A3" s="254" t="s">
        <v>601</v>
      </c>
      <c r="B3" s="254" t="s">
        <v>670</v>
      </c>
    </row>
    <row r="4" spans="1:2" ht="35.1" customHeight="1">
      <c r="A4" s="255" t="s">
        <v>682</v>
      </c>
      <c r="B4" s="255">
        <v>4</v>
      </c>
    </row>
    <row r="5" spans="1:2" ht="35.1" customHeight="1">
      <c r="A5" s="255" t="s">
        <v>683</v>
      </c>
      <c r="B5" s="255">
        <v>4</v>
      </c>
    </row>
    <row r="6" spans="1:2" ht="35.1" customHeight="1">
      <c r="A6" s="255" t="s">
        <v>684</v>
      </c>
      <c r="B6" s="255">
        <v>0</v>
      </c>
    </row>
    <row r="7" spans="1:2" ht="35.1" customHeight="1">
      <c r="A7" s="255" t="s">
        <v>685</v>
      </c>
      <c r="B7" s="255">
        <v>14</v>
      </c>
    </row>
  </sheetData>
  <mergeCells count="1">
    <mergeCell ref="A1:B1"/>
  </mergeCells>
  <phoneticPr fontId="3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C000"/>
  </sheetPr>
  <dimension ref="A1:F21"/>
  <sheetViews>
    <sheetView topLeftCell="A4" workbookViewId="0">
      <selection activeCell="C6" sqref="C6:C18"/>
    </sheetView>
  </sheetViews>
  <sheetFormatPr defaultColWidth="9" defaultRowHeight="14.25"/>
  <cols>
    <col min="1" max="1" width="33.125" style="212" customWidth="1"/>
    <col min="2" max="2" width="10.875" style="212" customWidth="1"/>
    <col min="3" max="4" width="10.875" style="93" customWidth="1"/>
    <col min="5" max="6" width="10.875" style="213" customWidth="1"/>
    <col min="7" max="16384" width="9" style="214"/>
  </cols>
  <sheetData>
    <row r="1" spans="1:6">
      <c r="A1" s="212" t="s">
        <v>0</v>
      </c>
    </row>
    <row r="2" spans="1:6" ht="20.100000000000001" customHeight="1">
      <c r="A2" s="266" t="s">
        <v>1</v>
      </c>
      <c r="B2" s="266"/>
      <c r="C2" s="266"/>
      <c r="D2" s="266"/>
      <c r="E2" s="266"/>
      <c r="F2" s="266"/>
    </row>
    <row r="3" spans="1:6" ht="15" customHeight="1">
      <c r="A3" s="266"/>
      <c r="B3" s="266"/>
      <c r="C3" s="266"/>
      <c r="D3" s="266"/>
      <c r="E3" s="266"/>
      <c r="F3" s="266"/>
    </row>
    <row r="4" spans="1:6" ht="20.100000000000001" customHeight="1">
      <c r="A4" s="215"/>
      <c r="B4" s="215"/>
      <c r="C4" s="216"/>
      <c r="D4" s="98"/>
      <c r="E4" s="265" t="s">
        <v>2</v>
      </c>
      <c r="F4" s="265"/>
    </row>
    <row r="5" spans="1:6" s="211" customFormat="1" ht="42" customHeight="1">
      <c r="A5" s="217" t="s">
        <v>3</v>
      </c>
      <c r="B5" s="201" t="s">
        <v>4</v>
      </c>
      <c r="C5" s="58" t="s">
        <v>5</v>
      </c>
      <c r="D5" s="58" t="s">
        <v>6</v>
      </c>
      <c r="E5" s="218" t="s">
        <v>7</v>
      </c>
      <c r="F5" s="218" t="s">
        <v>8</v>
      </c>
    </row>
    <row r="6" spans="1:6" ht="37.5" customHeight="1">
      <c r="A6" s="219" t="s">
        <v>9</v>
      </c>
      <c r="B6" s="220">
        <f>SUM(B7,B13)</f>
        <v>1755845</v>
      </c>
      <c r="C6" s="220">
        <f>SUM(C7,C13)</f>
        <v>1755863</v>
      </c>
      <c r="D6" s="220">
        <f>SUM(D7,D13)</f>
        <v>1648585</v>
      </c>
      <c r="E6" s="221">
        <f t="shared" ref="E6:E18" si="0">SUM(C6/B6)*100</f>
        <v>100.001025147436</v>
      </c>
      <c r="F6" s="221">
        <f t="shared" ref="F6:F18" si="1">SUM(C6/D6-1)*100</f>
        <v>6.5072774530885704</v>
      </c>
    </row>
    <row r="7" spans="1:6" ht="37.5" customHeight="1">
      <c r="A7" s="203" t="s">
        <v>10</v>
      </c>
      <c r="B7" s="220">
        <f>SUM(B8,B9:B12)</f>
        <v>1660891</v>
      </c>
      <c r="C7" s="220">
        <f>SUM(C8,C9:C12)</f>
        <v>1662371</v>
      </c>
      <c r="D7" s="220">
        <f>SUM(D8,D9:D12)</f>
        <v>1559520</v>
      </c>
      <c r="E7" s="221">
        <f t="shared" si="0"/>
        <v>100.08910879762701</v>
      </c>
      <c r="F7" s="221">
        <f t="shared" si="1"/>
        <v>6.5950420642249004</v>
      </c>
    </row>
    <row r="8" spans="1:6" ht="37.5" customHeight="1">
      <c r="A8" s="203" t="s">
        <v>11</v>
      </c>
      <c r="B8" s="222">
        <v>711782</v>
      </c>
      <c r="C8" s="222">
        <v>697954</v>
      </c>
      <c r="D8" s="223">
        <v>617530</v>
      </c>
      <c r="E8" s="221">
        <f t="shared" si="0"/>
        <v>98.057270344009794</v>
      </c>
      <c r="F8" s="221">
        <f t="shared" si="1"/>
        <v>13.0234968341619</v>
      </c>
    </row>
    <row r="9" spans="1:6" ht="37.5" customHeight="1">
      <c r="A9" s="203" t="s">
        <v>12</v>
      </c>
      <c r="B9" s="222">
        <v>364902</v>
      </c>
      <c r="C9" s="222">
        <v>353110</v>
      </c>
      <c r="D9" s="223">
        <v>288610</v>
      </c>
      <c r="E9" s="221">
        <f t="shared" si="0"/>
        <v>96.768447418758996</v>
      </c>
      <c r="F9" s="221">
        <f t="shared" si="1"/>
        <v>22.348497973043202</v>
      </c>
    </row>
    <row r="10" spans="1:6" ht="37.5" customHeight="1">
      <c r="A10" s="203" t="s">
        <v>13</v>
      </c>
      <c r="B10" s="222">
        <v>269501</v>
      </c>
      <c r="C10" s="224">
        <v>289913</v>
      </c>
      <c r="D10" s="225">
        <v>352172</v>
      </c>
      <c r="E10" s="221">
        <f t="shared" si="0"/>
        <v>107.573997870138</v>
      </c>
      <c r="F10" s="221">
        <f t="shared" si="1"/>
        <v>-17.678577513260599</v>
      </c>
    </row>
    <row r="11" spans="1:6" ht="37.5" customHeight="1">
      <c r="A11" s="203" t="s">
        <v>14</v>
      </c>
      <c r="B11" s="222">
        <v>111216</v>
      </c>
      <c r="C11" s="224">
        <v>116586</v>
      </c>
      <c r="D11" s="225">
        <v>112340</v>
      </c>
      <c r="E11" s="221">
        <f t="shared" si="0"/>
        <v>104.82844195079799</v>
      </c>
      <c r="F11" s="221">
        <f t="shared" si="1"/>
        <v>3.7795976499910999</v>
      </c>
    </row>
    <row r="12" spans="1:6" ht="37.5" customHeight="1">
      <c r="A12" s="203" t="s">
        <v>15</v>
      </c>
      <c r="B12" s="222">
        <v>203490</v>
      </c>
      <c r="C12" s="226">
        <v>204808</v>
      </c>
      <c r="D12" s="227">
        <v>188868</v>
      </c>
      <c r="E12" s="221">
        <f t="shared" si="0"/>
        <v>100.64769767556101</v>
      </c>
      <c r="F12" s="221">
        <f t="shared" si="1"/>
        <v>8.4397568672300203</v>
      </c>
    </row>
    <row r="13" spans="1:6" ht="37.5" customHeight="1">
      <c r="A13" s="203" t="s">
        <v>16</v>
      </c>
      <c r="B13" s="220">
        <f>SUM(B14,B15:B15,B16:B16)</f>
        <v>94954</v>
      </c>
      <c r="C13" s="220">
        <f>SUM(C14,C15:C15,C16:C16)</f>
        <v>93492</v>
      </c>
      <c r="D13" s="220">
        <f>SUM(D14,D15:D15,D16:D16)</f>
        <v>89065</v>
      </c>
      <c r="E13" s="221">
        <f t="shared" si="0"/>
        <v>98.460307096067595</v>
      </c>
      <c r="F13" s="221">
        <f t="shared" si="1"/>
        <v>4.9705271430977396</v>
      </c>
    </row>
    <row r="14" spans="1:6" ht="37.5" customHeight="1">
      <c r="A14" s="203" t="s">
        <v>17</v>
      </c>
      <c r="B14" s="220">
        <v>91600</v>
      </c>
      <c r="C14" s="220">
        <v>90686</v>
      </c>
      <c r="D14" s="220">
        <v>85915</v>
      </c>
      <c r="E14" s="221">
        <f t="shared" si="0"/>
        <v>99.002183406113502</v>
      </c>
      <c r="F14" s="221">
        <f t="shared" si="1"/>
        <v>5.5531630099517004</v>
      </c>
    </row>
    <row r="15" spans="1:6" ht="37.5" customHeight="1">
      <c r="A15" s="203" t="s">
        <v>18</v>
      </c>
      <c r="B15" s="220">
        <v>2677</v>
      </c>
      <c r="C15" s="228">
        <v>2127</v>
      </c>
      <c r="D15" s="229">
        <v>2514</v>
      </c>
      <c r="E15" s="221">
        <f t="shared" si="0"/>
        <v>79.454613373178901</v>
      </c>
      <c r="F15" s="221">
        <f t="shared" si="1"/>
        <v>-15.3937947494033</v>
      </c>
    </row>
    <row r="16" spans="1:6" ht="37.5" customHeight="1">
      <c r="A16" s="203" t="s">
        <v>19</v>
      </c>
      <c r="B16" s="220">
        <v>677</v>
      </c>
      <c r="C16" s="228">
        <v>679</v>
      </c>
      <c r="D16" s="229">
        <v>636</v>
      </c>
      <c r="E16" s="221">
        <f t="shared" si="0"/>
        <v>100.295420974889</v>
      </c>
      <c r="F16" s="221">
        <f t="shared" si="1"/>
        <v>6.7610062893081802</v>
      </c>
    </row>
    <row r="17" spans="1:6" ht="37.5" customHeight="1">
      <c r="A17" s="219" t="s">
        <v>20</v>
      </c>
      <c r="B17" s="228">
        <v>1664635</v>
      </c>
      <c r="C17" s="229">
        <v>1663575</v>
      </c>
      <c r="D17" s="229">
        <v>1579479</v>
      </c>
      <c r="E17" s="221">
        <f t="shared" si="0"/>
        <v>99.9363223769775</v>
      </c>
      <c r="F17" s="221">
        <f t="shared" si="1"/>
        <v>5.3242873124618804</v>
      </c>
    </row>
    <row r="18" spans="1:6" ht="37.5" customHeight="1">
      <c r="A18" s="219" t="s">
        <v>21</v>
      </c>
      <c r="B18" s="228">
        <f>SUM(B6,B17)</f>
        <v>3420480</v>
      </c>
      <c r="C18" s="228">
        <f>SUM(C6,C17)</f>
        <v>3419438</v>
      </c>
      <c r="D18" s="228">
        <f>SUM(D6,D17)</f>
        <v>3228064</v>
      </c>
      <c r="E18" s="221">
        <f t="shared" si="0"/>
        <v>99.969536439330199</v>
      </c>
      <c r="F18" s="221">
        <f t="shared" si="1"/>
        <v>5.9284450370253001</v>
      </c>
    </row>
    <row r="19" spans="1:6" ht="14.25" customHeight="1">
      <c r="A19" s="230" t="s">
        <v>22</v>
      </c>
      <c r="B19" s="230"/>
      <c r="C19" s="230"/>
      <c r="D19" s="230"/>
      <c r="E19" s="230"/>
      <c r="F19" s="230"/>
    </row>
    <row r="20" spans="1:6">
      <c r="A20" s="231"/>
    </row>
    <row r="21" spans="1:6">
      <c r="A21" s="231"/>
    </row>
  </sheetData>
  <mergeCells count="2">
    <mergeCell ref="E4:F4"/>
    <mergeCell ref="A2:F3"/>
  </mergeCells>
  <phoneticPr fontId="30" type="noConversion"/>
  <printOptions horizontalCentered="1"/>
  <pageMargins left="0.74803149606299202" right="0.74803149606299202" top="0.98425196850393704" bottom="0.98425196850393704" header="0.511811023622047" footer="0.511811023622047"/>
  <pageSetup paperSize="9" scale="90" firstPageNumber="12" orientation="portrait" useFirstPageNumber="1"/>
  <headerFooter>
    <oddFooter>&amp;L&amp;P</oddFooter>
  </headerFooter>
</worksheet>
</file>

<file path=xl/worksheets/sheet20.xml><?xml version="1.0" encoding="utf-8"?>
<worksheet xmlns="http://schemas.openxmlformats.org/spreadsheetml/2006/main" xmlns:r="http://schemas.openxmlformats.org/officeDocument/2006/relationships">
  <sheetPr>
    <tabColor rgb="FFFFC000"/>
  </sheetPr>
  <dimension ref="A1:D10"/>
  <sheetViews>
    <sheetView showZeros="0" workbookViewId="0">
      <selection sqref="A1:XFD1048576"/>
    </sheetView>
  </sheetViews>
  <sheetFormatPr defaultColWidth="9" defaultRowHeight="14.25"/>
  <cols>
    <col min="1" max="1" width="32.375" style="38" customWidth="1"/>
    <col min="2" max="2" width="17.75" style="38" customWidth="1"/>
    <col min="3" max="3" width="18" style="38" customWidth="1"/>
    <col min="4" max="4" width="16.875" style="38" customWidth="1"/>
    <col min="5" max="16384" width="9" style="38"/>
  </cols>
  <sheetData>
    <row r="1" spans="1:4" ht="21.75" customHeight="1">
      <c r="A1" t="s">
        <v>499</v>
      </c>
    </row>
    <row r="2" spans="1:4" ht="35.25" customHeight="1">
      <c r="A2" s="272" t="s">
        <v>500</v>
      </c>
      <c r="B2" s="272"/>
      <c r="C2" s="272"/>
      <c r="D2" s="272"/>
    </row>
    <row r="3" spans="1:4" ht="24.75" customHeight="1">
      <c r="B3" s="39"/>
      <c r="C3" s="296" t="s">
        <v>501</v>
      </c>
      <c r="D3" s="297"/>
    </row>
    <row r="4" spans="1:4" ht="55.5" customHeight="1">
      <c r="A4" s="40" t="s">
        <v>427</v>
      </c>
      <c r="B4" s="138" t="s">
        <v>439</v>
      </c>
      <c r="C4" s="139" t="s">
        <v>502</v>
      </c>
      <c r="D4" s="18" t="s">
        <v>503</v>
      </c>
    </row>
    <row r="5" spans="1:4" ht="33.75" customHeight="1">
      <c r="A5" s="43" t="s">
        <v>504</v>
      </c>
      <c r="B5" s="44">
        <f>SUM(B6:B10)</f>
        <v>507</v>
      </c>
      <c r="C5" s="44">
        <f>SUM(C6:C10)</f>
        <v>507</v>
      </c>
      <c r="D5" s="45">
        <f>SUM(C5/B5)*100</f>
        <v>100</v>
      </c>
    </row>
    <row r="6" spans="1:4" ht="33.75" customHeight="1">
      <c r="A6" s="46" t="s">
        <v>505</v>
      </c>
      <c r="B6" s="44">
        <v>507</v>
      </c>
      <c r="C6" s="44">
        <v>507</v>
      </c>
      <c r="D6" s="45">
        <f>SUM(C6/B6)*100</f>
        <v>100</v>
      </c>
    </row>
    <row r="7" spans="1:4" ht="33.75" customHeight="1">
      <c r="A7" s="46" t="s">
        <v>506</v>
      </c>
      <c r="B7" s="44"/>
      <c r="C7" s="44"/>
      <c r="D7" s="45"/>
    </row>
    <row r="8" spans="1:4" ht="33.75" customHeight="1">
      <c r="A8" s="46" t="s">
        <v>507</v>
      </c>
      <c r="B8" s="44"/>
      <c r="C8" s="44"/>
      <c r="D8" s="45"/>
    </row>
    <row r="9" spans="1:4" ht="33.75" customHeight="1">
      <c r="A9" s="46" t="s">
        <v>508</v>
      </c>
      <c r="B9" s="44"/>
      <c r="C9" s="44"/>
      <c r="D9" s="45"/>
    </row>
    <row r="10" spans="1:4" ht="33.75" customHeight="1">
      <c r="A10" s="46" t="s">
        <v>509</v>
      </c>
      <c r="B10" s="44"/>
      <c r="C10" s="44"/>
      <c r="D10" s="45"/>
    </row>
  </sheetData>
  <mergeCells count="2">
    <mergeCell ref="A2:D2"/>
    <mergeCell ref="C3:D3"/>
  </mergeCells>
  <phoneticPr fontId="30" type="noConversion"/>
  <printOptions horizontalCentered="1"/>
  <pageMargins left="0.74803149606299202" right="0.43307086614173201" top="0.98425196850393704" bottom="0.98425196850393704" header="0.511811023622047" footer="0.511811023622047"/>
  <pageSetup paperSize="9" scale="90" firstPageNumber="35" orientation="portrait" useFirstPageNumber="1"/>
  <headerFooter>
    <oddFooter>&amp;R&amp;P</oddFooter>
  </headerFooter>
</worksheet>
</file>

<file path=xl/worksheets/sheet21.xml><?xml version="1.0" encoding="utf-8"?>
<worksheet xmlns="http://schemas.openxmlformats.org/spreadsheetml/2006/main" xmlns:r="http://schemas.openxmlformats.org/officeDocument/2006/relationships">
  <dimension ref="A1:D11"/>
  <sheetViews>
    <sheetView workbookViewId="0">
      <selection activeCell="G11" sqref="G11"/>
    </sheetView>
  </sheetViews>
  <sheetFormatPr defaultColWidth="9" defaultRowHeight="14.25"/>
  <cols>
    <col min="1" max="1" width="28.5" style="38" customWidth="1"/>
    <col min="2" max="2" width="17.75" style="38" customWidth="1"/>
    <col min="3" max="3" width="18" style="38" customWidth="1"/>
    <col min="4" max="4" width="16.875" style="38" customWidth="1"/>
  </cols>
  <sheetData>
    <row r="1" spans="1:4" s="38" customFormat="1" ht="21.75" customHeight="1">
      <c r="A1" t="s">
        <v>510</v>
      </c>
    </row>
    <row r="2" spans="1:4" s="38" customFormat="1" ht="35.25" customHeight="1">
      <c r="A2" s="272" t="s">
        <v>511</v>
      </c>
      <c r="B2" s="272"/>
      <c r="C2" s="272"/>
      <c r="D2" s="272"/>
    </row>
    <row r="3" spans="1:4" s="38" customFormat="1" ht="24.75" customHeight="1">
      <c r="B3" s="39"/>
      <c r="C3" s="296" t="s">
        <v>501</v>
      </c>
      <c r="D3" s="297"/>
    </row>
    <row r="4" spans="1:4" s="38" customFormat="1" ht="55.5" customHeight="1">
      <c r="A4" s="40" t="s">
        <v>427</v>
      </c>
      <c r="B4" s="138" t="s">
        <v>439</v>
      </c>
      <c r="C4" s="139" t="s">
        <v>502</v>
      </c>
      <c r="D4" s="18" t="s">
        <v>503</v>
      </c>
    </row>
    <row r="5" spans="1:4" s="38" customFormat="1" ht="33.75" customHeight="1">
      <c r="A5" s="47" t="s">
        <v>512</v>
      </c>
      <c r="B5" s="44">
        <v>217</v>
      </c>
      <c r="C5" s="44">
        <v>217</v>
      </c>
      <c r="D5" s="45">
        <f t="shared" ref="D5:D8" si="0">SUM(C5/B5)*100</f>
        <v>100</v>
      </c>
    </row>
    <row r="6" spans="1:4" s="38" customFormat="1" ht="33.75" customHeight="1">
      <c r="A6" s="48" t="s">
        <v>513</v>
      </c>
      <c r="B6" s="49">
        <v>217</v>
      </c>
      <c r="C6" s="49">
        <v>217</v>
      </c>
      <c r="D6" s="45">
        <f t="shared" si="0"/>
        <v>100</v>
      </c>
    </row>
    <row r="7" spans="1:4" s="38" customFormat="1" ht="33.75" customHeight="1">
      <c r="A7" s="48" t="s">
        <v>514</v>
      </c>
      <c r="B7" s="49">
        <v>217</v>
      </c>
      <c r="C7" s="49">
        <v>217</v>
      </c>
      <c r="D7" s="45">
        <f t="shared" si="0"/>
        <v>100</v>
      </c>
    </row>
    <row r="8" spans="1:4" s="38" customFormat="1" ht="33.75" customHeight="1">
      <c r="A8" s="48" t="s">
        <v>515</v>
      </c>
      <c r="B8" s="49">
        <v>217</v>
      </c>
      <c r="C8" s="49">
        <v>217</v>
      </c>
      <c r="D8" s="45">
        <f t="shared" si="0"/>
        <v>100</v>
      </c>
    </row>
    <row r="9" spans="1:4" s="38" customFormat="1" ht="33.75" customHeight="1">
      <c r="A9" s="48"/>
      <c r="B9" s="49"/>
      <c r="C9" s="49"/>
      <c r="D9" s="45"/>
    </row>
    <row r="10" spans="1:4" s="38" customFormat="1" ht="33.75" customHeight="1">
      <c r="A10" s="49" t="s">
        <v>516</v>
      </c>
      <c r="B10" s="49">
        <v>290</v>
      </c>
      <c r="C10" s="49">
        <v>290</v>
      </c>
      <c r="D10" s="45">
        <f>SUM(C10/B10)*100</f>
        <v>100</v>
      </c>
    </row>
    <row r="11" spans="1:4" s="38" customFormat="1" ht="33.75" customHeight="1">
      <c r="A11" s="49" t="s">
        <v>517</v>
      </c>
      <c r="B11" s="49">
        <v>290</v>
      </c>
      <c r="C11" s="49">
        <v>290</v>
      </c>
      <c r="D11" s="45">
        <f>SUM(C11/B11)*100</f>
        <v>100</v>
      </c>
    </row>
  </sheetData>
  <mergeCells count="2">
    <mergeCell ref="A2:D2"/>
    <mergeCell ref="C3:D3"/>
  </mergeCells>
  <phoneticPr fontId="30" type="noConversion"/>
  <pageMargins left="0.74803149606299202" right="0.74803149606299202" top="0.98425196850393704" bottom="0.98425196850393704" header="0.511811023622047" footer="0.511811023622047"/>
  <pageSetup paperSize="9" scale="90" firstPageNumber="36" orientation="portrait" useFirstPageNumber="1"/>
  <headerFooter>
    <oddFooter>&amp;L&amp;P</oddFooter>
  </headerFooter>
</worksheet>
</file>

<file path=xl/worksheets/sheet22.xml><?xml version="1.0" encoding="utf-8"?>
<worksheet xmlns="http://schemas.openxmlformats.org/spreadsheetml/2006/main" xmlns:r="http://schemas.openxmlformats.org/officeDocument/2006/relationships">
  <sheetPr>
    <tabColor rgb="FFFFC000"/>
  </sheetPr>
  <dimension ref="A1:C19"/>
  <sheetViews>
    <sheetView workbookViewId="0">
      <selection sqref="A1:XFD1048576"/>
    </sheetView>
  </sheetViews>
  <sheetFormatPr defaultColWidth="24.375" defaultRowHeight="29.25" customHeight="1"/>
  <cols>
    <col min="1" max="1" width="37.625" style="13" customWidth="1"/>
    <col min="2" max="2" width="21" style="13" customWidth="1"/>
    <col min="3" max="3" width="21" style="137" customWidth="1"/>
    <col min="4" max="16384" width="24.375" style="13"/>
  </cols>
  <sheetData>
    <row r="1" spans="1:3" ht="29.25" customHeight="1">
      <c r="A1" t="s">
        <v>518</v>
      </c>
    </row>
    <row r="2" spans="1:3" ht="36.75" customHeight="1">
      <c r="A2" s="298" t="s">
        <v>519</v>
      </c>
      <c r="B2" s="298"/>
      <c r="C2" s="299"/>
    </row>
    <row r="3" spans="1:3" ht="25.5" customHeight="1">
      <c r="A3" s="15"/>
      <c r="B3" s="300" t="s">
        <v>2</v>
      </c>
      <c r="C3" s="300"/>
    </row>
    <row r="4" spans="1:3" ht="42" customHeight="1">
      <c r="A4" s="118" t="s">
        <v>520</v>
      </c>
      <c r="B4" s="17" t="s">
        <v>4</v>
      </c>
      <c r="C4" s="130" t="s">
        <v>5</v>
      </c>
    </row>
    <row r="5" spans="1:3" ht="29.25" customHeight="1">
      <c r="A5" s="21" t="s">
        <v>521</v>
      </c>
      <c r="B5" s="22">
        <v>14500</v>
      </c>
      <c r="C5" s="120">
        <v>12775.49</v>
      </c>
    </row>
    <row r="6" spans="1:3" customFormat="1" ht="29.25" customHeight="1">
      <c r="A6" s="21" t="s">
        <v>522</v>
      </c>
      <c r="B6" s="22">
        <v>14500</v>
      </c>
      <c r="C6" s="120">
        <v>12775.49</v>
      </c>
    </row>
    <row r="7" spans="1:3" customFormat="1" ht="29.25" customHeight="1">
      <c r="A7" s="21" t="s">
        <v>523</v>
      </c>
      <c r="B7" s="22">
        <v>14500</v>
      </c>
      <c r="C7" s="120">
        <v>12775.49</v>
      </c>
    </row>
    <row r="8" spans="1:3" s="12" customFormat="1" ht="29.25" customHeight="1">
      <c r="A8" s="28" t="s">
        <v>524</v>
      </c>
      <c r="B8" s="22">
        <v>250</v>
      </c>
      <c r="C8" s="120">
        <f t="shared" ref="C8:C10" si="0">217.13</f>
        <v>217.13</v>
      </c>
    </row>
    <row r="9" spans="1:3" s="12" customFormat="1" ht="29.25" customHeight="1">
      <c r="A9" s="28" t="s">
        <v>525</v>
      </c>
      <c r="B9" s="22">
        <v>250</v>
      </c>
      <c r="C9" s="120">
        <f t="shared" si="0"/>
        <v>217.13</v>
      </c>
    </row>
    <row r="10" spans="1:3" s="12" customFormat="1" ht="29.25" customHeight="1">
      <c r="A10" s="28" t="s">
        <v>526</v>
      </c>
      <c r="B10" s="22">
        <v>250</v>
      </c>
      <c r="C10" s="120">
        <f t="shared" si="0"/>
        <v>217.13</v>
      </c>
    </row>
    <row r="11" spans="1:3" ht="29.25" customHeight="1">
      <c r="A11" s="28" t="s">
        <v>527</v>
      </c>
      <c r="B11" s="22"/>
      <c r="C11" s="120"/>
    </row>
    <row r="12" spans="1:3" ht="29.25" customHeight="1">
      <c r="A12" s="28" t="s">
        <v>528</v>
      </c>
      <c r="B12" s="22"/>
      <c r="C12" s="120"/>
    </row>
    <row r="13" spans="1:3" ht="29.25" customHeight="1">
      <c r="A13" s="28" t="s">
        <v>529</v>
      </c>
      <c r="B13" s="22"/>
      <c r="C13" s="120"/>
    </row>
    <row r="14" spans="1:3" ht="29.25" customHeight="1">
      <c r="A14" s="28" t="s">
        <v>530</v>
      </c>
      <c r="B14" s="22"/>
      <c r="C14" s="120"/>
    </row>
    <row r="15" spans="1:3" ht="29.25" customHeight="1">
      <c r="A15" s="28" t="s">
        <v>531</v>
      </c>
      <c r="B15" s="22">
        <v>1500</v>
      </c>
      <c r="C15" s="120">
        <v>1721</v>
      </c>
    </row>
    <row r="16" spans="1:3" ht="29.25" customHeight="1">
      <c r="A16" s="28" t="s">
        <v>532</v>
      </c>
      <c r="B16" s="22">
        <v>1500</v>
      </c>
      <c r="C16" s="120">
        <v>1721</v>
      </c>
    </row>
    <row r="17" spans="1:3" ht="29.25" customHeight="1">
      <c r="A17" s="21" t="s">
        <v>523</v>
      </c>
      <c r="B17" s="22">
        <v>1500</v>
      </c>
      <c r="C17" s="120">
        <v>1721</v>
      </c>
    </row>
    <row r="18" spans="1:3" ht="29.25" customHeight="1">
      <c r="A18" s="28" t="s">
        <v>533</v>
      </c>
      <c r="B18" s="34">
        <f>B5+B8+B11+B13+B14+B15</f>
        <v>16250</v>
      </c>
      <c r="C18" s="120">
        <f>C5+C8+C11+C13+C14+C15</f>
        <v>14713.62</v>
      </c>
    </row>
    <row r="19" spans="1:3" ht="29.25" customHeight="1">
      <c r="A19" s="14"/>
      <c r="B19" s="14"/>
      <c r="C19" s="126"/>
    </row>
  </sheetData>
  <mergeCells count="2">
    <mergeCell ref="A2:C2"/>
    <mergeCell ref="B3:C3"/>
  </mergeCells>
  <phoneticPr fontId="30" type="noConversion"/>
  <printOptions horizontalCentered="1"/>
  <pageMargins left="0.74803149606299202" right="0.74803149606299202" top="0.98425196850393704" bottom="0.98425196850393704" header="0.511811023622047" footer="0.511811023622047"/>
  <pageSetup paperSize="9" scale="90" firstPageNumber="37" orientation="portrait" useFirstPageNumber="1"/>
  <headerFooter alignWithMargins="0">
    <oddFooter>&amp;R&amp;P</oddFooter>
  </headerFooter>
</worksheet>
</file>

<file path=xl/worksheets/sheet23.xml><?xml version="1.0" encoding="utf-8"?>
<worksheet xmlns="http://schemas.openxmlformats.org/spreadsheetml/2006/main" xmlns:r="http://schemas.openxmlformats.org/officeDocument/2006/relationships">
  <dimension ref="A1:C16"/>
  <sheetViews>
    <sheetView workbookViewId="0">
      <selection sqref="A1:XFD1048576"/>
    </sheetView>
  </sheetViews>
  <sheetFormatPr defaultColWidth="9" defaultRowHeight="14.25"/>
  <cols>
    <col min="1" max="1" width="37.625" customWidth="1"/>
    <col min="2" max="3" width="21" customWidth="1"/>
  </cols>
  <sheetData>
    <row r="1" spans="1:3" s="13" customFormat="1" ht="29.25" customHeight="1">
      <c r="A1" s="128" t="s">
        <v>688</v>
      </c>
      <c r="B1" s="2"/>
      <c r="C1" s="129"/>
    </row>
    <row r="2" spans="1:3" s="13" customFormat="1" ht="36.75" customHeight="1">
      <c r="A2" s="301" t="s">
        <v>534</v>
      </c>
      <c r="B2" s="301"/>
      <c r="C2" s="301"/>
    </row>
    <row r="3" spans="1:3" s="13" customFormat="1" ht="25.5" customHeight="1">
      <c r="A3" s="15"/>
      <c r="B3" s="300" t="s">
        <v>2</v>
      </c>
      <c r="C3" s="300"/>
    </row>
    <row r="4" spans="1:3" s="13" customFormat="1" ht="42" customHeight="1">
      <c r="A4" s="118" t="s">
        <v>535</v>
      </c>
      <c r="B4" s="17" t="s">
        <v>26</v>
      </c>
      <c r="C4" s="130" t="s">
        <v>5</v>
      </c>
    </row>
    <row r="5" spans="1:3" s="13" customFormat="1" ht="29.25" customHeight="1">
      <c r="A5" s="24" t="s">
        <v>536</v>
      </c>
      <c r="B5" s="131">
        <v>7000</v>
      </c>
      <c r="C5" s="132">
        <v>6853.02</v>
      </c>
    </row>
    <row r="6" spans="1:3" s="13" customFormat="1" ht="29.25" customHeight="1">
      <c r="A6" s="24" t="s">
        <v>537</v>
      </c>
      <c r="B6" s="131">
        <v>7000</v>
      </c>
      <c r="C6" s="132">
        <v>6853.02</v>
      </c>
    </row>
    <row r="7" spans="1:3" s="13" customFormat="1" ht="29.25" customHeight="1">
      <c r="A7" s="24" t="s">
        <v>538</v>
      </c>
      <c r="B7" s="131">
        <v>7000</v>
      </c>
      <c r="C7" s="132">
        <v>6853</v>
      </c>
    </row>
    <row r="8" spans="1:3" s="13" customFormat="1" ht="29.25" customHeight="1">
      <c r="A8" s="24" t="s">
        <v>539</v>
      </c>
      <c r="B8" s="131">
        <v>7000</v>
      </c>
      <c r="C8" s="132">
        <v>6853</v>
      </c>
    </row>
    <row r="9" spans="1:3" s="12" customFormat="1" ht="29.25" customHeight="1">
      <c r="A9" s="24" t="s">
        <v>467</v>
      </c>
      <c r="B9" s="131"/>
      <c r="C9" s="132"/>
    </row>
    <row r="10" spans="1:3" s="13" customFormat="1" ht="29.25" customHeight="1">
      <c r="A10" s="24" t="s">
        <v>540</v>
      </c>
      <c r="B10" s="131">
        <v>100</v>
      </c>
      <c r="C10" s="132">
        <v>72.13</v>
      </c>
    </row>
    <row r="11" spans="1:3" s="13" customFormat="1" ht="29.25" customHeight="1">
      <c r="A11" s="24" t="s">
        <v>541</v>
      </c>
      <c r="B11" s="131">
        <v>100</v>
      </c>
      <c r="C11" s="132">
        <v>72.13</v>
      </c>
    </row>
    <row r="12" spans="1:3" s="13" customFormat="1" ht="29.25" customHeight="1">
      <c r="A12" s="24" t="s">
        <v>542</v>
      </c>
      <c r="B12" s="131">
        <v>100</v>
      </c>
      <c r="C12" s="132">
        <v>72</v>
      </c>
    </row>
    <row r="13" spans="1:3" s="13" customFormat="1" ht="29.25" customHeight="1">
      <c r="A13" s="24" t="s">
        <v>543</v>
      </c>
      <c r="B13" s="131">
        <v>100</v>
      </c>
      <c r="C13" s="132">
        <v>72</v>
      </c>
    </row>
    <row r="14" spans="1:3" s="13" customFormat="1" ht="29.25" customHeight="1">
      <c r="A14" s="24" t="s">
        <v>544</v>
      </c>
      <c r="B14" s="133"/>
      <c r="C14" s="134"/>
    </row>
    <row r="15" spans="1:3" s="13" customFormat="1" ht="29.25" customHeight="1">
      <c r="A15" s="24" t="s">
        <v>545</v>
      </c>
      <c r="B15" s="135"/>
      <c r="C15" s="136"/>
    </row>
    <row r="16" spans="1:3" s="13" customFormat="1" ht="29.25" customHeight="1">
      <c r="A16" s="24" t="s">
        <v>546</v>
      </c>
      <c r="B16" s="135">
        <f>B5+B9+B10+B14+B15</f>
        <v>7100</v>
      </c>
      <c r="C16" s="136">
        <f>C5+C9+C10+C14+C15</f>
        <v>6925.15</v>
      </c>
    </row>
  </sheetData>
  <mergeCells count="2">
    <mergeCell ref="A2:C2"/>
    <mergeCell ref="B3:C3"/>
  </mergeCells>
  <phoneticPr fontId="30" type="noConversion"/>
  <pageMargins left="0.74803149606299202" right="0.74803149606299202" top="0.98425196850393704" bottom="0.98425196850393704" header="0.511811023622047" footer="0.511811023622047"/>
  <pageSetup paperSize="9" scale="90" firstPageNumber="38" orientation="portrait" useFirstPageNumber="1"/>
  <headerFooter>
    <oddFooter>&amp;L&amp;P</oddFooter>
  </headerFooter>
</worksheet>
</file>

<file path=xl/worksheets/sheet24.xml><?xml version="1.0" encoding="utf-8"?>
<worksheet xmlns="http://schemas.openxmlformats.org/spreadsheetml/2006/main" xmlns:r="http://schemas.openxmlformats.org/officeDocument/2006/relationships">
  <dimension ref="A1:C5"/>
  <sheetViews>
    <sheetView workbookViewId="0">
      <selection activeCell="A3" sqref="A3"/>
    </sheetView>
  </sheetViews>
  <sheetFormatPr defaultRowHeight="14.25"/>
  <cols>
    <col min="1" max="3" width="49.625" customWidth="1"/>
  </cols>
  <sheetData>
    <row r="1" spans="1:3">
      <c r="A1" s="258" t="s">
        <v>689</v>
      </c>
      <c r="B1" s="256"/>
      <c r="C1" s="256"/>
    </row>
    <row r="2" spans="1:3" ht="35.1" customHeight="1">
      <c r="A2" s="272" t="s">
        <v>693</v>
      </c>
      <c r="B2" s="272"/>
      <c r="C2" s="272"/>
    </row>
    <row r="3" spans="1:3" ht="35.1" customHeight="1">
      <c r="A3" s="256"/>
      <c r="B3" s="256"/>
      <c r="C3" s="259" t="s">
        <v>2</v>
      </c>
    </row>
    <row r="4" spans="1:3" ht="35.1" customHeight="1">
      <c r="A4" s="260" t="s">
        <v>601</v>
      </c>
      <c r="B4" s="260" t="s">
        <v>663</v>
      </c>
      <c r="C4" s="260" t="s">
        <v>687</v>
      </c>
    </row>
    <row r="5" spans="1:3" ht="35.1" customHeight="1">
      <c r="A5" s="261" t="s">
        <v>686</v>
      </c>
      <c r="B5" s="261">
        <v>28566</v>
      </c>
      <c r="C5" s="261">
        <v>27204</v>
      </c>
    </row>
  </sheetData>
  <mergeCells count="1">
    <mergeCell ref="A2:C2"/>
  </mergeCells>
  <phoneticPr fontId="30"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sheetPr>
    <pageSetUpPr fitToPage="1"/>
  </sheetPr>
  <dimension ref="A1:F18"/>
  <sheetViews>
    <sheetView workbookViewId="0">
      <selection activeCell="D20" sqref="D20"/>
    </sheetView>
  </sheetViews>
  <sheetFormatPr defaultColWidth="24.375" defaultRowHeight="29.25" customHeight="1"/>
  <cols>
    <col min="1" max="1" width="25" style="112"/>
    <col min="2" max="2" width="15.125" style="112" customWidth="1"/>
    <col min="3" max="3" width="15.125" style="114" customWidth="1"/>
    <col min="4" max="4" width="19.375" style="112" customWidth="1"/>
    <col min="5" max="5" width="17.625" style="112" customWidth="1"/>
    <col min="6" max="6" width="17.625" style="114" customWidth="1"/>
    <col min="7" max="16384" width="24.375" style="112"/>
  </cols>
  <sheetData>
    <row r="1" spans="1:6" ht="29.25" customHeight="1">
      <c r="A1" s="115" t="s">
        <v>690</v>
      </c>
    </row>
    <row r="2" spans="1:6" ht="24.75" customHeight="1">
      <c r="A2" s="298" t="s">
        <v>547</v>
      </c>
      <c r="B2" s="298"/>
      <c r="C2" s="299"/>
      <c r="D2" s="298"/>
      <c r="E2" s="298"/>
      <c r="F2" s="299"/>
    </row>
    <row r="3" spans="1:6" ht="18.75" customHeight="1">
      <c r="A3" s="15"/>
      <c r="B3" s="15"/>
      <c r="C3" s="116"/>
      <c r="D3" s="15"/>
      <c r="E3" s="16"/>
      <c r="F3" s="117" t="s">
        <v>2</v>
      </c>
    </row>
    <row r="4" spans="1:6" ht="29.25" customHeight="1">
      <c r="A4" s="118" t="s">
        <v>520</v>
      </c>
      <c r="B4" s="118" t="s">
        <v>548</v>
      </c>
      <c r="C4" s="119" t="s">
        <v>5</v>
      </c>
      <c r="D4" s="118" t="s">
        <v>535</v>
      </c>
      <c r="E4" s="118" t="s">
        <v>549</v>
      </c>
      <c r="F4" s="119" t="s">
        <v>5</v>
      </c>
    </row>
    <row r="5" spans="1:6" ht="29.25" customHeight="1">
      <c r="A5" s="21" t="s">
        <v>521</v>
      </c>
      <c r="B5" s="22">
        <v>14500</v>
      </c>
      <c r="C5" s="120">
        <v>12775.49</v>
      </c>
      <c r="D5" s="24" t="s">
        <v>536</v>
      </c>
      <c r="E5" s="25">
        <v>7000</v>
      </c>
      <c r="F5" s="121">
        <v>6853.02</v>
      </c>
    </row>
    <row r="6" spans="1:6" s="113" customFormat="1" ht="29.25" customHeight="1">
      <c r="A6" s="28" t="s">
        <v>524</v>
      </c>
      <c r="B6" s="22">
        <v>250</v>
      </c>
      <c r="C6" s="120">
        <f>217.13</f>
        <v>217.13</v>
      </c>
      <c r="D6" s="24" t="s">
        <v>467</v>
      </c>
      <c r="E6" s="25"/>
      <c r="F6" s="121"/>
    </row>
    <row r="7" spans="1:6" ht="29.25" customHeight="1">
      <c r="A7" s="28" t="s">
        <v>527</v>
      </c>
      <c r="B7" s="22"/>
      <c r="C7" s="120"/>
      <c r="D7" s="24" t="s">
        <v>540</v>
      </c>
      <c r="E7" s="25">
        <v>100</v>
      </c>
      <c r="F7" s="121">
        <v>72.13</v>
      </c>
    </row>
    <row r="8" spans="1:6" ht="29.25" customHeight="1">
      <c r="A8" s="28" t="s">
        <v>528</v>
      </c>
      <c r="B8" s="22"/>
      <c r="C8" s="120"/>
      <c r="D8" s="24" t="s">
        <v>550</v>
      </c>
      <c r="E8" s="122">
        <f>SUM(E5:E7)</f>
        <v>7100</v>
      </c>
      <c r="F8" s="123">
        <f>SUM(F5:F7)</f>
        <v>6925.15</v>
      </c>
    </row>
    <row r="9" spans="1:6" ht="29.25" customHeight="1">
      <c r="A9" s="28" t="s">
        <v>529</v>
      </c>
      <c r="B9" s="22"/>
      <c r="C9" s="120"/>
      <c r="D9" s="24" t="s">
        <v>544</v>
      </c>
      <c r="E9" s="34"/>
      <c r="F9" s="120"/>
    </row>
    <row r="10" spans="1:6" ht="29.25" customHeight="1">
      <c r="A10" s="28" t="s">
        <v>530</v>
      </c>
      <c r="B10" s="22"/>
      <c r="C10" s="120"/>
      <c r="D10" s="24" t="s">
        <v>545</v>
      </c>
      <c r="E10" s="122"/>
      <c r="F10" s="123"/>
    </row>
    <row r="11" spans="1:6" ht="29.25" customHeight="1">
      <c r="A11" s="28" t="s">
        <v>531</v>
      </c>
      <c r="B11" s="22">
        <v>1500</v>
      </c>
      <c r="C11" s="120">
        <v>1721</v>
      </c>
      <c r="D11" s="24" t="s">
        <v>551</v>
      </c>
      <c r="E11" s="122">
        <f>SUM(E8:E10)</f>
        <v>7100</v>
      </c>
      <c r="F11" s="123">
        <f>SUM(F8:F10)</f>
        <v>6925.15</v>
      </c>
    </row>
    <row r="12" spans="1:6" ht="29.25" customHeight="1">
      <c r="A12" s="28" t="s">
        <v>533</v>
      </c>
      <c r="B12" s="34">
        <f>SUM(B5:B11)</f>
        <v>16250</v>
      </c>
      <c r="C12" s="120">
        <f>SUM(C5:C11)</f>
        <v>14713.62</v>
      </c>
      <c r="D12" s="24" t="s">
        <v>552</v>
      </c>
      <c r="E12" s="122">
        <f>B15-E11</f>
        <v>9150</v>
      </c>
      <c r="F12" s="123">
        <f>C15-F11</f>
        <v>7788.47</v>
      </c>
    </row>
    <row r="13" spans="1:6" ht="29.25" customHeight="1">
      <c r="A13" s="28" t="s">
        <v>553</v>
      </c>
      <c r="B13" s="34"/>
      <c r="C13" s="120"/>
      <c r="D13" s="24" t="s">
        <v>554</v>
      </c>
      <c r="E13" s="122">
        <f>E12+B16</f>
        <v>28566</v>
      </c>
      <c r="F13" s="123">
        <f>F12+C16</f>
        <v>27204.47</v>
      </c>
    </row>
    <row r="14" spans="1:6" ht="29.25" customHeight="1">
      <c r="A14" s="28" t="s">
        <v>555</v>
      </c>
      <c r="B14" s="34"/>
      <c r="C14" s="120"/>
      <c r="D14" s="34"/>
      <c r="E14" s="122"/>
      <c r="F14" s="123"/>
    </row>
    <row r="15" spans="1:6" ht="29.25" customHeight="1">
      <c r="A15" s="28" t="s">
        <v>556</v>
      </c>
      <c r="B15" s="34">
        <f>SUM(B12:B14)</f>
        <v>16250</v>
      </c>
      <c r="C15" s="120">
        <f>SUM(C12:C14)</f>
        <v>14713.62</v>
      </c>
      <c r="D15" s="34"/>
      <c r="E15" s="122"/>
      <c r="F15" s="123"/>
    </row>
    <row r="16" spans="1:6" ht="29.25" customHeight="1">
      <c r="A16" s="28" t="s">
        <v>557</v>
      </c>
      <c r="B16" s="124">
        <v>19416</v>
      </c>
      <c r="C16" s="125">
        <v>19416</v>
      </c>
      <c r="D16" s="34"/>
      <c r="E16" s="122"/>
      <c r="F16" s="123"/>
    </row>
    <row r="17" spans="1:6" ht="29.25" customHeight="1">
      <c r="A17" s="118" t="s">
        <v>558</v>
      </c>
      <c r="B17" s="34">
        <f>SUM(B15:B16)</f>
        <v>35666</v>
      </c>
      <c r="C17" s="120">
        <f>SUM(C15:C16)</f>
        <v>34129.620000000003</v>
      </c>
      <c r="D17" s="34" t="s">
        <v>558</v>
      </c>
      <c r="E17" s="122">
        <f>SUM(E11,E13)</f>
        <v>35666</v>
      </c>
      <c r="F17" s="123">
        <f>SUM(F11,F13)</f>
        <v>34129.620000000003</v>
      </c>
    </row>
    <row r="18" spans="1:6" ht="29.25" customHeight="1">
      <c r="A18" s="14"/>
      <c r="B18" s="14"/>
      <c r="C18" s="126"/>
      <c r="D18" s="14"/>
      <c r="E18" s="14"/>
      <c r="F18" s="127"/>
    </row>
  </sheetData>
  <mergeCells count="1">
    <mergeCell ref="A2:F2"/>
  </mergeCells>
  <phoneticPr fontId="30" type="noConversion"/>
  <pageMargins left="0.75" right="0.75" top="1" bottom="1" header="0.5" footer="0.5"/>
  <pageSetup paperSize="9" scale="73" orientation="portrait"/>
</worksheet>
</file>

<file path=xl/worksheets/sheet26.xml><?xml version="1.0" encoding="utf-8"?>
<worksheet xmlns="http://schemas.openxmlformats.org/spreadsheetml/2006/main" xmlns:r="http://schemas.openxmlformats.org/officeDocument/2006/relationships">
  <sheetPr>
    <tabColor rgb="FFFFC000"/>
  </sheetPr>
  <dimension ref="A1:F21"/>
  <sheetViews>
    <sheetView workbookViewId="0">
      <selection activeCell="I11" sqref="I11"/>
    </sheetView>
  </sheetViews>
  <sheetFormatPr defaultColWidth="9" defaultRowHeight="14.25"/>
  <cols>
    <col min="1" max="1" width="31.625" style="91" customWidth="1"/>
    <col min="2" max="2" width="10.625" style="91" customWidth="1"/>
    <col min="3" max="3" width="10.625" style="92" customWidth="1"/>
    <col min="4" max="4" width="10.625" style="93" customWidth="1"/>
    <col min="5" max="6" width="10.625" style="94" customWidth="1"/>
    <col min="7" max="16384" width="9" style="95"/>
  </cols>
  <sheetData>
    <row r="1" spans="1:6" ht="18" customHeight="1">
      <c r="A1" s="91" t="s">
        <v>559</v>
      </c>
    </row>
    <row r="2" spans="1:6" ht="20.100000000000001" customHeight="1">
      <c r="A2" s="303" t="s">
        <v>560</v>
      </c>
      <c r="B2" s="303"/>
      <c r="C2" s="303"/>
      <c r="D2" s="266"/>
      <c r="E2" s="303"/>
      <c r="F2" s="303"/>
    </row>
    <row r="3" spans="1:6" ht="15" customHeight="1">
      <c r="A3" s="303"/>
      <c r="B3" s="303"/>
      <c r="C3" s="303"/>
      <c r="D3" s="266"/>
      <c r="E3" s="303"/>
      <c r="F3" s="303"/>
    </row>
    <row r="4" spans="1:6" ht="20.100000000000001" customHeight="1">
      <c r="A4" s="96"/>
      <c r="B4" s="96"/>
      <c r="C4" s="97"/>
      <c r="D4" s="98"/>
      <c r="E4" s="302" t="s">
        <v>2</v>
      </c>
      <c r="F4" s="302"/>
    </row>
    <row r="5" spans="1:6" s="90" customFormat="1" ht="55.5" customHeight="1">
      <c r="A5" s="99" t="s">
        <v>3</v>
      </c>
      <c r="B5" s="57" t="s">
        <v>561</v>
      </c>
      <c r="C5" s="100" t="s">
        <v>562</v>
      </c>
      <c r="D5" s="101" t="s">
        <v>563</v>
      </c>
      <c r="E5" s="18" t="s">
        <v>564</v>
      </c>
      <c r="F5" s="18" t="s">
        <v>8</v>
      </c>
    </row>
    <row r="6" spans="1:6" ht="33.75" customHeight="1">
      <c r="A6" s="102" t="s">
        <v>9</v>
      </c>
      <c r="B6" s="103">
        <f>SUM(B7,B13)</f>
        <v>1896000</v>
      </c>
      <c r="C6" s="103">
        <f>SUM(C7,C13)</f>
        <v>1047145</v>
      </c>
      <c r="D6" s="104">
        <f>SUM(D7,D13)</f>
        <v>1230768</v>
      </c>
      <c r="E6" s="105">
        <f>SUM(C6/B6)*100</f>
        <v>55.2291666666667</v>
      </c>
      <c r="F6" s="105">
        <f>SUM(C6/D6-1)*100</f>
        <v>-14.9193836693837</v>
      </c>
    </row>
    <row r="7" spans="1:6" ht="33.75" customHeight="1">
      <c r="A7" s="78" t="s">
        <v>10</v>
      </c>
      <c r="B7" s="103">
        <f>SUM(B8:B12)</f>
        <v>1792700</v>
      </c>
      <c r="C7" s="103">
        <f>SUM(C8:C12)</f>
        <v>1004008</v>
      </c>
      <c r="D7" s="104">
        <f>SUM(D8:D12)</f>
        <v>1175856</v>
      </c>
      <c r="E7" s="105">
        <f t="shared" ref="E7:E18" si="0">SUM(C7/B7)*100</f>
        <v>56.005355051040297</v>
      </c>
      <c r="F7" s="105">
        <f t="shared" ref="F7:F18" si="1">SUM(C7/D7-1)*100</f>
        <v>-14.6147147269734</v>
      </c>
    </row>
    <row r="8" spans="1:6" ht="33.75" customHeight="1">
      <c r="A8" s="78" t="s">
        <v>11</v>
      </c>
      <c r="B8" s="106">
        <v>760000</v>
      </c>
      <c r="C8" s="103">
        <f>193803+170399</f>
        <v>364202</v>
      </c>
      <c r="D8" s="104">
        <f>515568+1991</f>
        <v>517559</v>
      </c>
      <c r="E8" s="105">
        <f t="shared" si="0"/>
        <v>47.921315789473702</v>
      </c>
      <c r="F8" s="105">
        <f t="shared" si="1"/>
        <v>-29.630824698247</v>
      </c>
    </row>
    <row r="9" spans="1:6" ht="33.75" customHeight="1">
      <c r="A9" s="78" t="s">
        <v>12</v>
      </c>
      <c r="B9" s="107">
        <f>352000+5000</f>
        <v>357000</v>
      </c>
      <c r="C9" s="103">
        <v>278234</v>
      </c>
      <c r="D9" s="104">
        <v>270839</v>
      </c>
      <c r="E9" s="105">
        <f t="shared" si="0"/>
        <v>77.936694677871102</v>
      </c>
      <c r="F9" s="105">
        <f t="shared" si="1"/>
        <v>2.73040441000003</v>
      </c>
    </row>
    <row r="10" spans="1:6" ht="33.75" customHeight="1">
      <c r="A10" s="78" t="s">
        <v>13</v>
      </c>
      <c r="B10" s="107">
        <f>339000-5000</f>
        <v>334000</v>
      </c>
      <c r="C10" s="103">
        <v>178391</v>
      </c>
      <c r="D10" s="104">
        <v>175268</v>
      </c>
      <c r="E10" s="105">
        <f t="shared" si="0"/>
        <v>53.410479041916197</v>
      </c>
      <c r="F10" s="105">
        <f t="shared" si="1"/>
        <v>1.7818426638062801</v>
      </c>
    </row>
    <row r="11" spans="1:6" ht="33.75" customHeight="1">
      <c r="A11" s="78" t="s">
        <v>14</v>
      </c>
      <c r="B11" s="107">
        <f>140000-300-4000</f>
        <v>135700</v>
      </c>
      <c r="C11" s="103">
        <v>79451</v>
      </c>
      <c r="D11" s="104">
        <v>67802</v>
      </c>
      <c r="E11" s="105">
        <f t="shared" si="0"/>
        <v>58.549005158437701</v>
      </c>
      <c r="F11" s="105">
        <f t="shared" si="1"/>
        <v>17.180909117725101</v>
      </c>
    </row>
    <row r="12" spans="1:6" ht="33.75" customHeight="1">
      <c r="A12" s="78" t="s">
        <v>15</v>
      </c>
      <c r="B12" s="107">
        <f>202000+4000</f>
        <v>206000</v>
      </c>
      <c r="C12" s="103">
        <v>103730</v>
      </c>
      <c r="D12" s="104">
        <v>144388</v>
      </c>
      <c r="E12" s="105">
        <f t="shared" si="0"/>
        <v>50.354368932038803</v>
      </c>
      <c r="F12" s="105">
        <f t="shared" si="1"/>
        <v>-28.158849765908499</v>
      </c>
    </row>
    <row r="13" spans="1:6" ht="33.75" customHeight="1">
      <c r="A13" s="78" t="s">
        <v>16</v>
      </c>
      <c r="B13" s="103">
        <f>SUM(B14:B16)</f>
        <v>103300</v>
      </c>
      <c r="C13" s="103">
        <f>SUM(C14:C16)</f>
        <v>43137</v>
      </c>
      <c r="D13" s="104">
        <f>SUM(D14:D16)</f>
        <v>54912</v>
      </c>
      <c r="E13" s="105">
        <f t="shared" si="0"/>
        <v>41.758954501452102</v>
      </c>
      <c r="F13" s="105">
        <f t="shared" si="1"/>
        <v>-21.4434003496504</v>
      </c>
    </row>
    <row r="14" spans="1:6" ht="33.75" customHeight="1">
      <c r="A14" s="78" t="s">
        <v>17</v>
      </c>
      <c r="B14" s="108">
        <v>100000</v>
      </c>
      <c r="C14" s="103">
        <v>41984</v>
      </c>
      <c r="D14" s="104">
        <v>53589</v>
      </c>
      <c r="E14" s="105">
        <f t="shared" si="0"/>
        <v>41.984000000000002</v>
      </c>
      <c r="F14" s="105">
        <f t="shared" si="1"/>
        <v>-21.655563641792199</v>
      </c>
    </row>
    <row r="15" spans="1:6" ht="33.75" customHeight="1">
      <c r="A15" s="78" t="s">
        <v>18</v>
      </c>
      <c r="B15" s="109">
        <v>2500</v>
      </c>
      <c r="C15" s="103">
        <v>933</v>
      </c>
      <c r="D15" s="104">
        <v>968</v>
      </c>
      <c r="E15" s="105">
        <f t="shared" si="0"/>
        <v>37.32</v>
      </c>
      <c r="F15" s="105">
        <f t="shared" si="1"/>
        <v>-3.6157024793388399</v>
      </c>
    </row>
    <row r="16" spans="1:6" ht="33.75" customHeight="1">
      <c r="A16" s="78" t="s">
        <v>19</v>
      </c>
      <c r="B16" s="109">
        <v>800</v>
      </c>
      <c r="C16" s="103">
        <v>220</v>
      </c>
      <c r="D16" s="104">
        <v>355</v>
      </c>
      <c r="E16" s="105">
        <f t="shared" si="0"/>
        <v>27.5</v>
      </c>
      <c r="F16" s="105">
        <f t="shared" si="1"/>
        <v>-38.028169014084497</v>
      </c>
    </row>
    <row r="17" spans="1:6" ht="33.75" customHeight="1">
      <c r="A17" s="110" t="s">
        <v>20</v>
      </c>
      <c r="B17" s="107">
        <f>B8+B9*1.5+B10*1.5+1000</f>
        <v>1797500</v>
      </c>
      <c r="C17" s="103">
        <v>1049536</v>
      </c>
      <c r="D17" s="104">
        <v>1185449</v>
      </c>
      <c r="E17" s="105">
        <f t="shared" si="0"/>
        <v>58.388650904033398</v>
      </c>
      <c r="F17" s="105">
        <f t="shared" si="1"/>
        <v>-11.4651073137689</v>
      </c>
    </row>
    <row r="18" spans="1:6" ht="33.75" customHeight="1">
      <c r="A18" s="110" t="s">
        <v>21</v>
      </c>
      <c r="B18" s="103">
        <f>SUM(B6,B17)</f>
        <v>3693500</v>
      </c>
      <c r="C18" s="103">
        <f>SUM(C6,C17)</f>
        <v>2096681</v>
      </c>
      <c r="D18" s="104">
        <f>SUM(D6,D17)</f>
        <v>2416217</v>
      </c>
      <c r="E18" s="105">
        <f t="shared" si="0"/>
        <v>56.766779477460403</v>
      </c>
      <c r="F18" s="105">
        <f t="shared" si="1"/>
        <v>-13.22464000543</v>
      </c>
    </row>
    <row r="19" spans="1:6">
      <c r="A19" s="111" t="s">
        <v>22</v>
      </c>
    </row>
    <row r="20" spans="1:6">
      <c r="A20" s="111"/>
    </row>
    <row r="21" spans="1:6">
      <c r="A21" s="111"/>
    </row>
  </sheetData>
  <mergeCells count="2">
    <mergeCell ref="E4:F4"/>
    <mergeCell ref="A2:F3"/>
  </mergeCells>
  <phoneticPr fontId="30" type="noConversion"/>
  <printOptions horizontalCentered="1"/>
  <pageMargins left="0.55118110236220497" right="0.55118110236220497" top="0.98425196850393704" bottom="0.98425196850393704" header="0.511811023622047" footer="0.511811023622047"/>
  <pageSetup paperSize="9" scale="90" firstPageNumber="39" orientation="portrait" useFirstPageNumber="1"/>
  <headerFooter alignWithMargins="0">
    <oddFooter>&amp;R&amp;P</oddFooter>
  </headerFooter>
</worksheet>
</file>

<file path=xl/worksheets/sheet27.xml><?xml version="1.0" encoding="utf-8"?>
<worksheet xmlns="http://schemas.openxmlformats.org/spreadsheetml/2006/main" xmlns:r="http://schemas.openxmlformats.org/officeDocument/2006/relationships">
  <sheetPr>
    <tabColor rgb="FFFFC000"/>
  </sheetPr>
  <dimension ref="A1:F28"/>
  <sheetViews>
    <sheetView topLeftCell="A10" workbookViewId="0">
      <selection activeCell="B22" sqref="B22:B24"/>
    </sheetView>
  </sheetViews>
  <sheetFormatPr defaultColWidth="9" defaultRowHeight="12.75"/>
  <cols>
    <col min="1" max="1" width="28.375" style="70" customWidth="1"/>
    <col min="2" max="3" width="11.625" style="71" customWidth="1"/>
    <col min="4" max="4" width="11.375" style="72" customWidth="1"/>
    <col min="5" max="6" width="11.625" style="73" customWidth="1"/>
    <col min="7" max="16384" width="9" style="70"/>
  </cols>
  <sheetData>
    <row r="1" spans="1:6" ht="18" customHeight="1">
      <c r="A1" s="53" t="s">
        <v>565</v>
      </c>
    </row>
    <row r="2" spans="1:6">
      <c r="A2" s="303" t="s">
        <v>566</v>
      </c>
      <c r="B2" s="303"/>
      <c r="C2" s="303"/>
      <c r="D2" s="266"/>
      <c r="E2" s="303"/>
      <c r="F2" s="303"/>
    </row>
    <row r="3" spans="1:6" ht="12" customHeight="1">
      <c r="A3" s="303"/>
      <c r="B3" s="303"/>
      <c r="C3" s="303"/>
      <c r="D3" s="266"/>
      <c r="E3" s="303"/>
      <c r="F3" s="303"/>
    </row>
    <row r="4" spans="1:6" ht="17.25" customHeight="1">
      <c r="A4" s="74"/>
      <c r="B4" s="75"/>
      <c r="C4" s="75"/>
      <c r="D4" s="76"/>
      <c r="E4" s="304" t="s">
        <v>2</v>
      </c>
      <c r="F4" s="304"/>
    </row>
    <row r="5" spans="1:6" s="68" customFormat="1" ht="42.75" customHeight="1">
      <c r="A5" s="57" t="s">
        <v>25</v>
      </c>
      <c r="B5" s="57" t="s">
        <v>567</v>
      </c>
      <c r="C5" s="42" t="s">
        <v>562</v>
      </c>
      <c r="D5" s="58" t="s">
        <v>563</v>
      </c>
      <c r="E5" s="77" t="s">
        <v>568</v>
      </c>
      <c r="F5" s="77" t="s">
        <v>8</v>
      </c>
    </row>
    <row r="6" spans="1:6" ht="29.25" customHeight="1">
      <c r="A6" s="78" t="s">
        <v>28</v>
      </c>
      <c r="B6" s="79">
        <v>44542.37</v>
      </c>
      <c r="C6" s="80">
        <v>18332.143166999998</v>
      </c>
      <c r="D6" s="81">
        <v>18757.927253000002</v>
      </c>
      <c r="E6" s="82">
        <f t="shared" ref="E6:E21" si="0">SUM(C6/B6)*100</f>
        <v>41.156640670444801</v>
      </c>
      <c r="F6" s="82">
        <f t="shared" ref="F6:F21" si="1">SUM(C6/D6-1)*100</f>
        <v>-2.2698887795926801</v>
      </c>
    </row>
    <row r="7" spans="1:6" ht="29.25" customHeight="1">
      <c r="A7" s="83" t="s">
        <v>29</v>
      </c>
      <c r="B7" s="79">
        <v>46840.23</v>
      </c>
      <c r="C7" s="80">
        <v>20202.897730000001</v>
      </c>
      <c r="D7" s="81">
        <v>22783.489675000001</v>
      </c>
      <c r="E7" s="82">
        <f t="shared" si="0"/>
        <v>43.131508384992998</v>
      </c>
      <c r="F7" s="82">
        <f t="shared" si="1"/>
        <v>-11.3265877256356</v>
      </c>
    </row>
    <row r="8" spans="1:6" ht="29.25" customHeight="1">
      <c r="A8" s="84" t="s">
        <v>30</v>
      </c>
      <c r="B8" s="85">
        <v>259263.98</v>
      </c>
      <c r="C8" s="80">
        <v>123830.41909</v>
      </c>
      <c r="D8" s="81">
        <v>147356.29833799999</v>
      </c>
      <c r="E8" s="82">
        <f t="shared" si="0"/>
        <v>47.762291965895102</v>
      </c>
      <c r="F8" s="82">
        <f t="shared" si="1"/>
        <v>-15.9653028159253</v>
      </c>
    </row>
    <row r="9" spans="1:6" ht="29.25" customHeight="1">
      <c r="A9" s="84" t="s">
        <v>31</v>
      </c>
      <c r="B9" s="85">
        <v>259732.13</v>
      </c>
      <c r="C9" s="80">
        <v>206858.64263700001</v>
      </c>
      <c r="D9" s="81">
        <v>113951.37355</v>
      </c>
      <c r="E9" s="82">
        <f t="shared" si="0"/>
        <v>79.643070203520793</v>
      </c>
      <c r="F9" s="82">
        <f t="shared" si="1"/>
        <v>81.532381920990005</v>
      </c>
    </row>
    <row r="10" spans="1:6" ht="29.25" customHeight="1">
      <c r="A10" s="84" t="s">
        <v>32</v>
      </c>
      <c r="B10" s="85">
        <v>15876.8</v>
      </c>
      <c r="C10" s="80">
        <v>10569.224066000001</v>
      </c>
      <c r="D10" s="81">
        <v>26799.671144</v>
      </c>
      <c r="E10" s="82">
        <f t="shared" si="0"/>
        <v>66.570241270281201</v>
      </c>
      <c r="F10" s="82">
        <f t="shared" si="1"/>
        <v>-60.562112836350003</v>
      </c>
    </row>
    <row r="11" spans="1:6" ht="29.25" customHeight="1">
      <c r="A11" s="84" t="s">
        <v>33</v>
      </c>
      <c r="B11" s="85">
        <v>144623.74</v>
      </c>
      <c r="C11" s="80">
        <v>88706.741037999993</v>
      </c>
      <c r="D11" s="81">
        <v>99262.400848000005</v>
      </c>
      <c r="E11" s="82">
        <f t="shared" si="0"/>
        <v>61.336223940827402</v>
      </c>
      <c r="F11" s="82">
        <f t="shared" si="1"/>
        <v>-10.6340968179521</v>
      </c>
    </row>
    <row r="12" spans="1:6" ht="29.25" customHeight="1">
      <c r="A12" s="84" t="s">
        <v>34</v>
      </c>
      <c r="B12" s="85">
        <v>29004.65</v>
      </c>
      <c r="C12" s="80">
        <v>19037.171611999998</v>
      </c>
      <c r="D12" s="81">
        <v>18922.006703999999</v>
      </c>
      <c r="E12" s="82">
        <f t="shared" si="0"/>
        <v>65.6348951357799</v>
      </c>
      <c r="F12" s="82">
        <f t="shared" si="1"/>
        <v>0.60862946410251695</v>
      </c>
    </row>
    <row r="13" spans="1:6" ht="25.5" customHeight="1">
      <c r="A13" s="84" t="s">
        <v>35</v>
      </c>
      <c r="B13" s="85">
        <v>6466.25</v>
      </c>
      <c r="C13" s="80">
        <v>1933.0451559999999</v>
      </c>
      <c r="D13" s="81">
        <v>1896.76107</v>
      </c>
      <c r="E13" s="82">
        <f t="shared" si="0"/>
        <v>29.8943770500677</v>
      </c>
      <c r="F13" s="82">
        <f t="shared" si="1"/>
        <v>1.9129497422677399</v>
      </c>
    </row>
    <row r="14" spans="1:6" ht="25.5" customHeight="1">
      <c r="A14" s="84" t="s">
        <v>36</v>
      </c>
      <c r="B14" s="85">
        <v>312427.23</v>
      </c>
      <c r="C14" s="80">
        <v>147389.15936300001</v>
      </c>
      <c r="D14" s="81">
        <v>180198.07006</v>
      </c>
      <c r="E14" s="82">
        <f t="shared" si="0"/>
        <v>47.175516475628598</v>
      </c>
      <c r="F14" s="82">
        <f t="shared" si="1"/>
        <v>-18.2071376713833</v>
      </c>
    </row>
    <row r="15" spans="1:6" ht="24" customHeight="1">
      <c r="A15" s="84" t="s">
        <v>37</v>
      </c>
      <c r="B15" s="85">
        <v>11856.06</v>
      </c>
      <c r="C15" s="80">
        <v>7304.5938210000004</v>
      </c>
      <c r="D15" s="81">
        <v>6372.5958959999998</v>
      </c>
      <c r="E15" s="82">
        <f t="shared" si="0"/>
        <v>61.610634738690599</v>
      </c>
      <c r="F15" s="82">
        <f t="shared" si="1"/>
        <v>14.625090625705701</v>
      </c>
    </row>
    <row r="16" spans="1:6" ht="29.25" customHeight="1">
      <c r="A16" s="84" t="s">
        <v>38</v>
      </c>
      <c r="B16" s="85">
        <v>39054</v>
      </c>
      <c r="C16" s="80">
        <v>43886.982981000001</v>
      </c>
      <c r="D16" s="81">
        <v>40569.648419999998</v>
      </c>
      <c r="E16" s="82">
        <f t="shared" si="0"/>
        <v>112.375129259487</v>
      </c>
      <c r="F16" s="82">
        <f t="shared" si="1"/>
        <v>8.1768876246031805</v>
      </c>
    </row>
    <row r="17" spans="1:6" ht="29.25" customHeight="1">
      <c r="A17" s="84" t="s">
        <v>39</v>
      </c>
      <c r="B17" s="85">
        <v>9857</v>
      </c>
      <c r="C17" s="80">
        <v>6888.5156619999998</v>
      </c>
      <c r="D17" s="81">
        <v>4673.6900169999999</v>
      </c>
      <c r="E17" s="82">
        <f t="shared" si="0"/>
        <v>69.884505042102006</v>
      </c>
      <c r="F17" s="82">
        <f t="shared" si="1"/>
        <v>47.389228574078103</v>
      </c>
    </row>
    <row r="18" spans="1:6" ht="29.25" customHeight="1">
      <c r="A18" s="86" t="s">
        <v>40</v>
      </c>
      <c r="B18" s="85">
        <v>20100</v>
      </c>
      <c r="C18" s="80">
        <v>15144</v>
      </c>
      <c r="D18" s="81">
        <v>8620</v>
      </c>
      <c r="E18" s="82">
        <f t="shared" si="0"/>
        <v>75.343283582089597</v>
      </c>
      <c r="F18" s="82">
        <f t="shared" si="1"/>
        <v>75.684454756380504</v>
      </c>
    </row>
    <row r="19" spans="1:6" ht="29.25" customHeight="1">
      <c r="A19" s="86" t="s">
        <v>41</v>
      </c>
      <c r="B19" s="85">
        <v>2693.13</v>
      </c>
      <c r="C19" s="80">
        <v>1280.666037</v>
      </c>
      <c r="D19" s="81">
        <v>1129.662182</v>
      </c>
      <c r="E19" s="82">
        <f t="shared" si="0"/>
        <v>47.553071593276201</v>
      </c>
      <c r="F19" s="82">
        <f t="shared" si="1"/>
        <v>13.367169177307201</v>
      </c>
    </row>
    <row r="20" spans="1:6" ht="29.25" customHeight="1">
      <c r="A20" s="86" t="s">
        <v>42</v>
      </c>
      <c r="B20" s="85">
        <v>25809.18</v>
      </c>
      <c r="C20" s="80">
        <v>10200.486679</v>
      </c>
      <c r="D20" s="81">
        <v>8537.6506210000007</v>
      </c>
      <c r="E20" s="82">
        <f t="shared" si="0"/>
        <v>39.522707342891202</v>
      </c>
      <c r="F20" s="82">
        <f t="shared" si="1"/>
        <v>19.4765062640293</v>
      </c>
    </row>
    <row r="21" spans="1:6" s="69" customFormat="1" ht="29.25" customHeight="1">
      <c r="A21" s="87" t="s">
        <v>43</v>
      </c>
      <c r="B21" s="85">
        <v>2675.56</v>
      </c>
      <c r="C21" s="59">
        <v>1405.3438960000001</v>
      </c>
      <c r="D21" s="60">
        <v>1119.2255709999999</v>
      </c>
      <c r="E21" s="88">
        <f t="shared" si="0"/>
        <v>52.525224476371299</v>
      </c>
      <c r="F21" s="82">
        <f t="shared" si="1"/>
        <v>25.563955328894099</v>
      </c>
    </row>
    <row r="22" spans="1:6" ht="29.25" customHeight="1">
      <c r="A22" s="86" t="s">
        <v>44</v>
      </c>
      <c r="B22" s="85">
        <v>15000</v>
      </c>
      <c r="C22" s="70"/>
      <c r="D22" s="81"/>
      <c r="E22" s="82"/>
      <c r="F22" s="82"/>
    </row>
    <row r="23" spans="1:6" ht="29.25" customHeight="1">
      <c r="A23" s="84" t="s">
        <v>45</v>
      </c>
      <c r="B23" s="85">
        <v>4245.6899999999996</v>
      </c>
      <c r="C23" s="80">
        <v>178.2</v>
      </c>
      <c r="D23" s="81">
        <v>4190</v>
      </c>
      <c r="E23" s="82">
        <f>SUM(C23/B23)*100</f>
        <v>4.197197628654</v>
      </c>
      <c r="F23" s="82">
        <f>SUM(C23/D23-1)*100</f>
        <v>-95.747016706443901</v>
      </c>
    </row>
    <row r="24" spans="1:6" ht="29.25" customHeight="1">
      <c r="A24" s="84" t="s">
        <v>46</v>
      </c>
      <c r="B24" s="85">
        <v>19932</v>
      </c>
      <c r="C24" s="80">
        <v>6709.66</v>
      </c>
      <c r="D24" s="81">
        <v>7687.16</v>
      </c>
      <c r="E24" s="82">
        <f>SUM(C24/B24)*100</f>
        <v>33.662753361428898</v>
      </c>
      <c r="F24" s="82">
        <f>SUM(C24/D24-1)*100</f>
        <v>-12.716009553593301</v>
      </c>
    </row>
    <row r="25" spans="1:6" ht="29.25" customHeight="1">
      <c r="A25" s="89" t="s">
        <v>51</v>
      </c>
      <c r="B25" s="80">
        <f>SUM(B6:B24)</f>
        <v>1270000</v>
      </c>
      <c r="C25" s="80">
        <f>SUM(C6:C24)</f>
        <v>729857.89293500001</v>
      </c>
      <c r="D25" s="81">
        <f>SUM(D6:D24)</f>
        <v>712827.63134900003</v>
      </c>
      <c r="E25" s="82">
        <f>SUM(C25/B25)*100</f>
        <v>57.469125427952797</v>
      </c>
      <c r="F25" s="82">
        <f>SUM(C25/D25-1)*100</f>
        <v>2.3891135580379501</v>
      </c>
    </row>
    <row r="26" spans="1:6" ht="15.75" customHeight="1">
      <c r="A26" s="305" t="s">
        <v>569</v>
      </c>
      <c r="B26" s="306"/>
      <c r="C26" s="306"/>
      <c r="D26" s="307"/>
      <c r="E26" s="306"/>
      <c r="F26" s="306"/>
    </row>
    <row r="27" spans="1:6" ht="15.75" customHeight="1"/>
    <row r="28" spans="1:6" ht="15.75" customHeight="1"/>
  </sheetData>
  <mergeCells count="3">
    <mergeCell ref="E4:F4"/>
    <mergeCell ref="A26:F26"/>
    <mergeCell ref="A2:F3"/>
  </mergeCells>
  <phoneticPr fontId="30" type="noConversion"/>
  <pageMargins left="0.82677165354330695" right="0.70866141732283505" top="0.98425196850393704" bottom="0.98425196850393704" header="0.511811023622047" footer="0.511811023622047"/>
  <pageSetup paperSize="9" scale="90" firstPageNumber="40" orientation="portrait" useFirstPageNumber="1"/>
  <headerFooter>
    <oddFooter>&amp;L&amp;P</oddFooter>
  </headerFooter>
</worksheet>
</file>

<file path=xl/worksheets/sheet28.xml><?xml version="1.0" encoding="utf-8"?>
<worksheet xmlns="http://schemas.openxmlformats.org/spreadsheetml/2006/main" xmlns:r="http://schemas.openxmlformats.org/officeDocument/2006/relationships">
  <sheetPr>
    <tabColor rgb="FFFFC000"/>
  </sheetPr>
  <dimension ref="A1:G26"/>
  <sheetViews>
    <sheetView workbookViewId="0">
      <selection activeCell="C7" sqref="C7"/>
    </sheetView>
  </sheetViews>
  <sheetFormatPr defaultColWidth="9" defaultRowHeight="20.100000000000001" customHeight="1"/>
  <cols>
    <col min="1" max="1" width="39" style="51" customWidth="1"/>
    <col min="2" max="2" width="12.75" style="52" customWidth="1"/>
    <col min="3" max="3" width="12.75" style="53" customWidth="1"/>
    <col min="4" max="4" width="12.75" style="54" customWidth="1"/>
    <col min="5" max="5" width="11" style="55" customWidth="1"/>
    <col min="6" max="6" width="10.5" style="53" customWidth="1"/>
    <col min="7" max="16384" width="9" style="53"/>
  </cols>
  <sheetData>
    <row r="1" spans="1:6" ht="20.100000000000001" customHeight="1">
      <c r="A1" s="51" t="s">
        <v>570</v>
      </c>
    </row>
    <row r="2" spans="1:6" s="50" customFormat="1" ht="36.75" customHeight="1">
      <c r="A2" s="272" t="s">
        <v>571</v>
      </c>
      <c r="B2" s="272"/>
      <c r="C2" s="272"/>
      <c r="D2" s="284"/>
      <c r="E2" s="272"/>
    </row>
    <row r="3" spans="1:6" ht="25.5" customHeight="1">
      <c r="C3" s="308" t="s">
        <v>2</v>
      </c>
      <c r="D3" s="309"/>
      <c r="E3" s="308"/>
    </row>
    <row r="4" spans="1:6" ht="48" customHeight="1">
      <c r="A4" s="56" t="s">
        <v>3</v>
      </c>
      <c r="B4" s="57" t="s">
        <v>572</v>
      </c>
      <c r="C4" s="42" t="s">
        <v>562</v>
      </c>
      <c r="D4" s="58" t="s">
        <v>563</v>
      </c>
      <c r="E4" s="18" t="s">
        <v>573</v>
      </c>
    </row>
    <row r="5" spans="1:6" ht="29.25" customHeight="1">
      <c r="A5" s="47" t="s">
        <v>440</v>
      </c>
      <c r="B5" s="59">
        <f>B6+B12</f>
        <v>1401200</v>
      </c>
      <c r="C5" s="59">
        <f>C6+C12</f>
        <v>220533.95559200001</v>
      </c>
      <c r="D5" s="59">
        <f>D6+D12</f>
        <v>346312.56</v>
      </c>
      <c r="E5" s="45">
        <f t="shared" ref="E5:E12" si="0">SUM(C5/B5)*100</f>
        <v>15.738934883813901</v>
      </c>
    </row>
    <row r="6" spans="1:6" ht="29.25" customHeight="1">
      <c r="A6" s="47" t="s">
        <v>441</v>
      </c>
      <c r="B6" s="59">
        <f>SUM(B7:B11)</f>
        <v>1400200</v>
      </c>
      <c r="C6" s="59">
        <f>SUM(C7:C11)</f>
        <v>220287.655592</v>
      </c>
      <c r="D6" s="60">
        <f>SUM(D7:D11)</f>
        <v>345511.63</v>
      </c>
      <c r="E6" s="45">
        <f t="shared" si="0"/>
        <v>15.732585030138599</v>
      </c>
    </row>
    <row r="7" spans="1:6" ht="29.25" customHeight="1">
      <c r="A7" s="47" t="s">
        <v>442</v>
      </c>
      <c r="B7" s="59">
        <v>1359500</v>
      </c>
      <c r="C7" s="59">
        <v>211551.57130000001</v>
      </c>
      <c r="D7" s="60">
        <v>327726.27</v>
      </c>
      <c r="E7" s="45">
        <f t="shared" si="0"/>
        <v>15.560983545421101</v>
      </c>
    </row>
    <row r="8" spans="1:6" ht="29.25" customHeight="1">
      <c r="A8" s="47" t="s">
        <v>443</v>
      </c>
      <c r="B8" s="59">
        <v>400</v>
      </c>
      <c r="C8" s="59">
        <v>157.62804299999999</v>
      </c>
      <c r="D8" s="60">
        <v>250</v>
      </c>
      <c r="E8" s="45">
        <f t="shared" si="0"/>
        <v>39.407010749999998</v>
      </c>
    </row>
    <row r="9" spans="1:6" ht="29.25" customHeight="1">
      <c r="A9" s="47" t="s">
        <v>444</v>
      </c>
      <c r="B9" s="59">
        <v>12000</v>
      </c>
      <c r="C9" s="59">
        <v>2476.7926299999999</v>
      </c>
      <c r="D9" s="60">
        <v>8507.19</v>
      </c>
      <c r="E9" s="45">
        <f t="shared" si="0"/>
        <v>20.639938583333301</v>
      </c>
    </row>
    <row r="10" spans="1:6" ht="29.25" customHeight="1">
      <c r="A10" s="47" t="s">
        <v>445</v>
      </c>
      <c r="B10" s="59">
        <v>8300</v>
      </c>
      <c r="C10" s="59">
        <v>3502.7792250000002</v>
      </c>
      <c r="D10" s="60">
        <v>3297.81</v>
      </c>
      <c r="E10" s="45">
        <f t="shared" si="0"/>
        <v>42.2021593373494</v>
      </c>
    </row>
    <row r="11" spans="1:6" ht="29.25" customHeight="1">
      <c r="A11" s="47" t="s">
        <v>446</v>
      </c>
      <c r="B11" s="59">
        <v>20000</v>
      </c>
      <c r="C11" s="59">
        <v>2598.8843940000002</v>
      </c>
      <c r="D11" s="60">
        <v>5730.36</v>
      </c>
      <c r="E11" s="45">
        <f t="shared" si="0"/>
        <v>12.994421969999999</v>
      </c>
    </row>
    <row r="12" spans="1:6" ht="29.25" customHeight="1">
      <c r="A12" s="47" t="s">
        <v>447</v>
      </c>
      <c r="B12" s="59">
        <v>1000</v>
      </c>
      <c r="C12" s="59">
        <v>246.3</v>
      </c>
      <c r="D12" s="60">
        <v>800.93</v>
      </c>
      <c r="E12" s="45">
        <f t="shared" si="0"/>
        <v>24.63</v>
      </c>
    </row>
    <row r="13" spans="1:6" ht="29.25" customHeight="1">
      <c r="A13" s="47"/>
      <c r="B13" s="59"/>
      <c r="C13" s="59"/>
      <c r="D13" s="60"/>
      <c r="E13" s="45"/>
    </row>
    <row r="14" spans="1:6" ht="29.25" customHeight="1">
      <c r="A14" s="47" t="s">
        <v>448</v>
      </c>
      <c r="B14" s="59">
        <v>20000</v>
      </c>
      <c r="C14" s="59"/>
      <c r="D14" s="60"/>
      <c r="E14" s="45"/>
    </row>
    <row r="15" spans="1:6" ht="29.25" customHeight="1">
      <c r="A15" s="47"/>
      <c r="B15" s="59"/>
      <c r="C15" s="61"/>
      <c r="D15" s="62"/>
      <c r="E15" s="45"/>
    </row>
    <row r="16" spans="1:6" ht="29.25" customHeight="1">
      <c r="A16" s="47" t="s">
        <v>574</v>
      </c>
      <c r="B16" s="59">
        <f>B17+B24+B23</f>
        <v>1422140</v>
      </c>
      <c r="C16" s="59">
        <f>C17+C24</f>
        <v>401076.26218700001</v>
      </c>
      <c r="D16" s="60">
        <f>D17+D24</f>
        <v>317867.52000000002</v>
      </c>
      <c r="E16" s="45">
        <f t="shared" ref="E16:E24" si="1">SUM(C16/B16)*100</f>
        <v>28.202305130788801</v>
      </c>
      <c r="F16" s="63"/>
    </row>
    <row r="17" spans="1:7" ht="29.25" customHeight="1">
      <c r="A17" s="47" t="s">
        <v>575</v>
      </c>
      <c r="B17" s="59">
        <f>SUM(B18:B22)</f>
        <v>1400647</v>
      </c>
      <c r="C17" s="59">
        <f>SUM(C18:C22)</f>
        <v>400930.682187</v>
      </c>
      <c r="D17" s="60">
        <f>SUM(D18:D22)</f>
        <v>317690.34000000003</v>
      </c>
      <c r="E17" s="45">
        <f t="shared" si="1"/>
        <v>28.624677180403101</v>
      </c>
      <c r="F17" s="63"/>
    </row>
    <row r="18" spans="1:7" ht="29.25" customHeight="1">
      <c r="A18" s="64" t="s">
        <v>576</v>
      </c>
      <c r="B18" s="59">
        <f>1359836+110+1</f>
        <v>1359947</v>
      </c>
      <c r="C18" s="59">
        <v>400418.88418699999</v>
      </c>
      <c r="D18" s="60">
        <v>301198.88</v>
      </c>
      <c r="E18" s="45">
        <f t="shared" si="1"/>
        <v>29.443712452544101</v>
      </c>
      <c r="F18" s="65"/>
      <c r="G18" s="66"/>
    </row>
    <row r="19" spans="1:7" ht="29.25" customHeight="1">
      <c r="A19" s="47" t="s">
        <v>577</v>
      </c>
      <c r="B19" s="59">
        <v>400</v>
      </c>
      <c r="C19" s="59"/>
      <c r="D19" s="60">
        <v>250</v>
      </c>
      <c r="E19" s="45"/>
    </row>
    <row r="20" spans="1:7" ht="29.25" customHeight="1">
      <c r="A20" s="47" t="s">
        <v>578</v>
      </c>
      <c r="B20" s="59">
        <v>12000</v>
      </c>
      <c r="C20" s="59">
        <v>511.798</v>
      </c>
      <c r="D20" s="60">
        <v>8505.65</v>
      </c>
      <c r="E20" s="45">
        <f t="shared" si="1"/>
        <v>4.2649833333333298</v>
      </c>
      <c r="F20" s="67"/>
    </row>
    <row r="21" spans="1:7" ht="29.25" customHeight="1">
      <c r="A21" s="47" t="s">
        <v>579</v>
      </c>
      <c r="B21" s="59">
        <v>8300</v>
      </c>
      <c r="C21" s="59"/>
      <c r="D21" s="60">
        <v>2685.81</v>
      </c>
      <c r="E21" s="45"/>
    </row>
    <row r="22" spans="1:7" ht="29.25" customHeight="1">
      <c r="A22" s="47" t="s">
        <v>580</v>
      </c>
      <c r="B22" s="59">
        <v>20000</v>
      </c>
      <c r="C22" s="59"/>
      <c r="D22" s="60">
        <v>5050</v>
      </c>
      <c r="E22" s="45"/>
    </row>
    <row r="23" spans="1:7" ht="29.25" customHeight="1">
      <c r="A23" s="47" t="s">
        <v>581</v>
      </c>
      <c r="B23" s="59">
        <v>20000</v>
      </c>
      <c r="C23" s="59"/>
      <c r="D23" s="60"/>
      <c r="E23" s="45"/>
    </row>
    <row r="24" spans="1:7" ht="29.25" customHeight="1">
      <c r="A24" s="47" t="s">
        <v>582</v>
      </c>
      <c r="B24" s="59">
        <v>1493</v>
      </c>
      <c r="C24" s="59">
        <v>145.58000000000001</v>
      </c>
      <c r="D24" s="60">
        <v>177.18</v>
      </c>
      <c r="E24" s="45">
        <f t="shared" si="1"/>
        <v>9.7508372404554606</v>
      </c>
    </row>
    <row r="25" spans="1:7" ht="20.100000000000001" customHeight="1">
      <c r="A25" s="310"/>
      <c r="B25" s="310"/>
      <c r="C25" s="310"/>
      <c r="D25" s="311"/>
      <c r="E25" s="310"/>
    </row>
    <row r="26" spans="1:7" ht="20.100000000000001" customHeight="1">
      <c r="A26" s="312"/>
      <c r="B26" s="312"/>
      <c r="C26" s="312"/>
      <c r="D26" s="313"/>
      <c r="E26" s="312"/>
    </row>
  </sheetData>
  <mergeCells count="3">
    <mergeCell ref="A2:E2"/>
    <mergeCell ref="C3:E3"/>
    <mergeCell ref="A25:E26"/>
  </mergeCells>
  <phoneticPr fontId="30" type="noConversion"/>
  <printOptions horizontalCentered="1"/>
  <pageMargins left="0.74803149606299202" right="0.74803149606299202" top="0.98425196850393704" bottom="0.98425196850393704" header="0.511811023622047" footer="0.511811023622047"/>
  <pageSetup paperSize="9" scale="90" firstPageNumber="41" orientation="portrait" useFirstPageNumber="1"/>
  <headerFooter alignWithMargins="0">
    <oddFooter>&amp;R&amp;P</oddFooter>
  </headerFooter>
</worksheet>
</file>

<file path=xl/worksheets/sheet29.xml><?xml version="1.0" encoding="utf-8"?>
<worksheet xmlns="http://schemas.openxmlformats.org/spreadsheetml/2006/main" xmlns:r="http://schemas.openxmlformats.org/officeDocument/2006/relationships">
  <sheetPr>
    <tabColor rgb="FFFFC000"/>
  </sheetPr>
  <dimension ref="A1:D18"/>
  <sheetViews>
    <sheetView workbookViewId="0"/>
  </sheetViews>
  <sheetFormatPr defaultColWidth="9" defaultRowHeight="14.25"/>
  <cols>
    <col min="1" max="1" width="35" style="38" customWidth="1"/>
    <col min="2" max="4" width="13.875" style="38" customWidth="1"/>
    <col min="5" max="16384" width="9" style="38"/>
  </cols>
  <sheetData>
    <row r="1" spans="1:4" ht="21.75" customHeight="1">
      <c r="A1" s="38" t="s">
        <v>583</v>
      </c>
    </row>
    <row r="2" spans="1:4" ht="35.25" customHeight="1">
      <c r="A2" s="272" t="s">
        <v>584</v>
      </c>
      <c r="B2" s="272"/>
      <c r="C2" s="272"/>
      <c r="D2" s="272"/>
    </row>
    <row r="3" spans="1:4" ht="24.75" customHeight="1">
      <c r="B3" s="39"/>
      <c r="C3" s="297" t="s">
        <v>585</v>
      </c>
      <c r="D3" s="297"/>
    </row>
    <row r="4" spans="1:4" ht="55.5" customHeight="1">
      <c r="A4" s="40" t="s">
        <v>427</v>
      </c>
      <c r="B4" s="41" t="s">
        <v>572</v>
      </c>
      <c r="C4" s="42" t="s">
        <v>562</v>
      </c>
      <c r="D4" s="18" t="s">
        <v>573</v>
      </c>
    </row>
    <row r="5" spans="1:4" ht="33.75" customHeight="1">
      <c r="A5" s="43" t="s">
        <v>586</v>
      </c>
      <c r="B5" s="44">
        <v>610</v>
      </c>
      <c r="C5" s="44">
        <v>835</v>
      </c>
      <c r="D5" s="45">
        <f>SUM(C5/B5)*100</f>
        <v>136.885245901639</v>
      </c>
    </row>
    <row r="6" spans="1:4" ht="33.75" customHeight="1">
      <c r="A6" s="46" t="s">
        <v>505</v>
      </c>
      <c r="B6" s="44">
        <v>610</v>
      </c>
      <c r="C6" s="44">
        <v>835</v>
      </c>
      <c r="D6" s="45">
        <f>SUM(C6/B6)*100</f>
        <v>136.885245901639</v>
      </c>
    </row>
    <row r="7" spans="1:4" ht="33.75" customHeight="1">
      <c r="A7" s="46" t="s">
        <v>506</v>
      </c>
      <c r="B7" s="44"/>
      <c r="C7" s="44"/>
      <c r="D7" s="45"/>
    </row>
    <row r="8" spans="1:4" ht="33.75" customHeight="1">
      <c r="A8" s="46" t="s">
        <v>507</v>
      </c>
      <c r="B8" s="44"/>
      <c r="C8" s="44"/>
      <c r="D8" s="45"/>
    </row>
    <row r="9" spans="1:4" ht="33.75" customHeight="1">
      <c r="A9" s="46" t="s">
        <v>508</v>
      </c>
      <c r="B9" s="44"/>
      <c r="C9" s="44"/>
      <c r="D9" s="45"/>
    </row>
    <row r="10" spans="1:4" ht="33.75" customHeight="1">
      <c r="A10" s="46" t="s">
        <v>509</v>
      </c>
      <c r="B10" s="44"/>
      <c r="C10" s="44"/>
      <c r="D10" s="45"/>
    </row>
    <row r="11" spans="1:4" ht="33.75" customHeight="1">
      <c r="A11" s="44"/>
      <c r="B11" s="44"/>
      <c r="C11" s="44"/>
      <c r="D11" s="45"/>
    </row>
    <row r="12" spans="1:4" ht="33.75" customHeight="1">
      <c r="A12" s="47" t="s">
        <v>587</v>
      </c>
      <c r="B12" s="44">
        <v>458</v>
      </c>
      <c r="C12" s="44"/>
      <c r="D12" s="45"/>
    </row>
    <row r="13" spans="1:4" ht="33.75" customHeight="1">
      <c r="A13" s="48" t="s">
        <v>513</v>
      </c>
      <c r="B13" s="44"/>
      <c r="C13" s="44"/>
      <c r="D13" s="45"/>
    </row>
    <row r="14" spans="1:4" ht="33.75" customHeight="1">
      <c r="A14" s="48" t="s">
        <v>514</v>
      </c>
      <c r="B14" s="44"/>
      <c r="C14" s="44"/>
      <c r="D14" s="45"/>
    </row>
    <row r="15" spans="1:4" ht="33.75" customHeight="1">
      <c r="A15" s="48" t="s">
        <v>515</v>
      </c>
      <c r="B15" s="44">
        <v>458</v>
      </c>
      <c r="C15" s="44"/>
      <c r="D15" s="45"/>
    </row>
    <row r="16" spans="1:4" ht="33.75" customHeight="1">
      <c r="A16" s="48"/>
      <c r="B16" s="44"/>
      <c r="C16" s="44"/>
      <c r="D16" s="45"/>
    </row>
    <row r="17" spans="1:4" ht="33.75" customHeight="1">
      <c r="A17" s="49" t="s">
        <v>588</v>
      </c>
      <c r="B17" s="44">
        <f>B18</f>
        <v>152</v>
      </c>
      <c r="C17" s="44">
        <v>152</v>
      </c>
      <c r="D17" s="45">
        <f>SUM(C17/B17)*100</f>
        <v>100</v>
      </c>
    </row>
    <row r="18" spans="1:4" ht="33.75" customHeight="1">
      <c r="A18" s="49" t="s">
        <v>589</v>
      </c>
      <c r="B18" s="44">
        <v>152</v>
      </c>
      <c r="C18" s="44">
        <v>152</v>
      </c>
      <c r="D18" s="45">
        <f>SUM(C18/B18)*100</f>
        <v>100</v>
      </c>
    </row>
  </sheetData>
  <mergeCells count="2">
    <mergeCell ref="A2:D2"/>
    <mergeCell ref="C3:D3"/>
  </mergeCells>
  <phoneticPr fontId="30" type="noConversion"/>
  <printOptions horizontalCentered="1"/>
  <pageMargins left="0.74803149606299202" right="0.74803149606299202" top="0.98425196850393704" bottom="0.98425196850393704" header="0.511811023622047" footer="0.511811023622047"/>
  <pageSetup paperSize="9" scale="90" firstPageNumber="42" orientation="portrait" useFirstPageNumber="1"/>
  <headerFooter alignWithMargins="0">
    <oddFooter>&amp;L&amp;P</oddFooter>
  </headerFooter>
</worksheet>
</file>

<file path=xl/worksheets/sheet3.xml><?xml version="1.0" encoding="utf-8"?>
<worksheet xmlns="http://schemas.openxmlformats.org/spreadsheetml/2006/main" xmlns:r="http://schemas.openxmlformats.org/officeDocument/2006/relationships">
  <sheetPr>
    <tabColor rgb="FFFFC000"/>
  </sheetPr>
  <dimension ref="A1:F29"/>
  <sheetViews>
    <sheetView workbookViewId="0">
      <selection activeCell="B28" sqref="B28"/>
    </sheetView>
  </sheetViews>
  <sheetFormatPr defaultColWidth="9" defaultRowHeight="12.75"/>
  <cols>
    <col min="1" max="1" width="28.375" style="198" customWidth="1"/>
    <col min="2" max="4" width="11.375" style="72" customWidth="1"/>
    <col min="5" max="6" width="11.375" style="199" customWidth="1"/>
    <col min="7" max="16384" width="9" style="198"/>
  </cols>
  <sheetData>
    <row r="1" spans="1:6" ht="18" customHeight="1">
      <c r="A1" s="54" t="s">
        <v>23</v>
      </c>
    </row>
    <row r="2" spans="1:6" ht="12.75" customHeight="1">
      <c r="A2" s="266" t="s">
        <v>24</v>
      </c>
      <c r="B2" s="266"/>
      <c r="C2" s="266"/>
      <c r="D2" s="266"/>
      <c r="E2" s="266"/>
      <c r="F2" s="266"/>
    </row>
    <row r="3" spans="1:6" ht="15.75" customHeight="1">
      <c r="A3" s="266"/>
      <c r="B3" s="266"/>
      <c r="C3" s="266"/>
      <c r="D3" s="266"/>
      <c r="E3" s="266"/>
      <c r="F3" s="266"/>
    </row>
    <row r="4" spans="1:6" ht="20.25" customHeight="1">
      <c r="A4" s="200"/>
      <c r="B4" s="76"/>
      <c r="C4" s="76"/>
      <c r="D4" s="76"/>
      <c r="E4" s="267" t="s">
        <v>2</v>
      </c>
      <c r="F4" s="267"/>
    </row>
    <row r="5" spans="1:6" s="197" customFormat="1" ht="33" customHeight="1">
      <c r="A5" s="201" t="s">
        <v>25</v>
      </c>
      <c r="B5" s="201" t="s">
        <v>26</v>
      </c>
      <c r="C5" s="58" t="s">
        <v>5</v>
      </c>
      <c r="D5" s="58" t="s">
        <v>6</v>
      </c>
      <c r="E5" s="202" t="s">
        <v>27</v>
      </c>
      <c r="F5" s="202" t="s">
        <v>8</v>
      </c>
    </row>
    <row r="6" spans="1:6" ht="27" customHeight="1">
      <c r="A6" s="203" t="s">
        <v>28</v>
      </c>
      <c r="B6" s="166">
        <v>39010.910000000003</v>
      </c>
      <c r="C6" s="204">
        <v>40695.24</v>
      </c>
      <c r="D6" s="204">
        <v>34848.36</v>
      </c>
      <c r="E6" s="205">
        <f t="shared" ref="E6:E21" si="0">SUM(C6/B6)*100</f>
        <v>104.317587054493</v>
      </c>
      <c r="F6" s="205">
        <f t="shared" ref="F6:F21" si="1">SUM(C6/D6-1)*100</f>
        <v>16.7780635874974</v>
      </c>
    </row>
    <row r="7" spans="1:6" ht="27" customHeight="1">
      <c r="A7" s="206" t="s">
        <v>29</v>
      </c>
      <c r="B7" s="166">
        <v>39449.14</v>
      </c>
      <c r="C7" s="204">
        <v>43849.65</v>
      </c>
      <c r="D7" s="204">
        <v>35317.22</v>
      </c>
      <c r="E7" s="205">
        <f t="shared" si="0"/>
        <v>111.15489463141699</v>
      </c>
      <c r="F7" s="205">
        <f t="shared" si="1"/>
        <v>24.159404392531499</v>
      </c>
    </row>
    <row r="8" spans="1:6" ht="27" customHeight="1">
      <c r="A8" s="207" t="s">
        <v>30</v>
      </c>
      <c r="B8" s="166">
        <v>207259.23</v>
      </c>
      <c r="C8" s="204">
        <v>216257.05</v>
      </c>
      <c r="D8" s="204">
        <v>179032.38</v>
      </c>
      <c r="E8" s="205">
        <f t="shared" si="0"/>
        <v>104.341336209731</v>
      </c>
      <c r="F8" s="205">
        <f t="shared" si="1"/>
        <v>20.792143856882198</v>
      </c>
    </row>
    <row r="9" spans="1:6" ht="27" customHeight="1">
      <c r="A9" s="207" t="s">
        <v>31</v>
      </c>
      <c r="B9" s="166">
        <v>213052.27</v>
      </c>
      <c r="C9" s="204">
        <v>212912.49</v>
      </c>
      <c r="D9" s="204">
        <v>172803.54</v>
      </c>
      <c r="E9" s="205">
        <f t="shared" si="0"/>
        <v>99.934391687072903</v>
      </c>
      <c r="F9" s="205">
        <f t="shared" si="1"/>
        <v>23.210722419228201</v>
      </c>
    </row>
    <row r="10" spans="1:6" ht="27" customHeight="1">
      <c r="A10" s="207" t="s">
        <v>32</v>
      </c>
      <c r="B10" s="166">
        <v>31770.59</v>
      </c>
      <c r="C10" s="204">
        <v>32247.22</v>
      </c>
      <c r="D10" s="204">
        <v>28772.21</v>
      </c>
      <c r="E10" s="205">
        <f t="shared" si="0"/>
        <v>101.500223949256</v>
      </c>
      <c r="F10" s="205">
        <f t="shared" si="1"/>
        <v>12.077661048629899</v>
      </c>
    </row>
    <row r="11" spans="1:6" ht="27" customHeight="1">
      <c r="A11" s="207" t="s">
        <v>33</v>
      </c>
      <c r="B11" s="166">
        <v>142306.07999999999</v>
      </c>
      <c r="C11" s="204">
        <v>141106.17000000001</v>
      </c>
      <c r="D11" s="204">
        <v>116246.37</v>
      </c>
      <c r="E11" s="205">
        <f t="shared" si="0"/>
        <v>99.156810446890304</v>
      </c>
      <c r="F11" s="205">
        <f t="shared" si="1"/>
        <v>21.385441971220299</v>
      </c>
    </row>
    <row r="12" spans="1:6" ht="27" customHeight="1">
      <c r="A12" s="207" t="s">
        <v>34</v>
      </c>
      <c r="B12" s="166">
        <v>33443.21</v>
      </c>
      <c r="C12" s="204">
        <v>34165</v>
      </c>
      <c r="D12" s="204">
        <v>31542.1</v>
      </c>
      <c r="E12" s="205">
        <f t="shared" si="0"/>
        <v>102.15825574159901</v>
      </c>
      <c r="F12" s="205">
        <f t="shared" si="1"/>
        <v>8.3155528642671293</v>
      </c>
    </row>
    <row r="13" spans="1:6" ht="27" customHeight="1">
      <c r="A13" s="207" t="s">
        <v>35</v>
      </c>
      <c r="B13" s="166">
        <v>5886</v>
      </c>
      <c r="C13" s="204">
        <v>5926.54</v>
      </c>
      <c r="D13" s="204">
        <v>5067.8500000000004</v>
      </c>
      <c r="E13" s="205">
        <f t="shared" si="0"/>
        <v>100.68875297315699</v>
      </c>
      <c r="F13" s="205">
        <f t="shared" si="1"/>
        <v>16.943871661552699</v>
      </c>
    </row>
    <row r="14" spans="1:6" ht="27" customHeight="1">
      <c r="A14" s="207" t="s">
        <v>36</v>
      </c>
      <c r="B14" s="166">
        <v>281725.28999999998</v>
      </c>
      <c r="C14" s="208">
        <f>284695.09-15000</f>
        <v>269695.09000000003</v>
      </c>
      <c r="D14" s="166">
        <v>245027.34</v>
      </c>
      <c r="E14" s="205">
        <f t="shared" si="0"/>
        <v>95.729811831944502</v>
      </c>
      <c r="F14" s="205">
        <f t="shared" si="1"/>
        <v>10.067345954129101</v>
      </c>
    </row>
    <row r="15" spans="1:6" ht="27" customHeight="1">
      <c r="A15" s="207" t="s">
        <v>37</v>
      </c>
      <c r="B15" s="166">
        <v>9556.36</v>
      </c>
      <c r="C15" s="204">
        <v>10480.43</v>
      </c>
      <c r="D15" s="204">
        <v>9402.43</v>
      </c>
      <c r="E15" s="205">
        <f t="shared" si="0"/>
        <v>109.669685947369</v>
      </c>
      <c r="F15" s="205">
        <f t="shared" si="1"/>
        <v>11.4651212505703</v>
      </c>
    </row>
    <row r="16" spans="1:6" ht="27" customHeight="1">
      <c r="A16" s="207" t="s">
        <v>38</v>
      </c>
      <c r="B16" s="166">
        <v>42053</v>
      </c>
      <c r="C16" s="204">
        <v>38168.239999999998</v>
      </c>
      <c r="D16" s="204">
        <f>59382.23-3700</f>
        <v>55682.23</v>
      </c>
      <c r="E16" s="205">
        <f t="shared" si="0"/>
        <v>90.762228616269894</v>
      </c>
      <c r="F16" s="205">
        <f t="shared" si="1"/>
        <v>-31.4534636992807</v>
      </c>
    </row>
    <row r="17" spans="1:6" ht="27" customHeight="1">
      <c r="A17" s="207" t="s">
        <v>39</v>
      </c>
      <c r="B17" s="166">
        <v>4000</v>
      </c>
      <c r="C17" s="204">
        <v>4000</v>
      </c>
      <c r="D17" s="204">
        <v>3700</v>
      </c>
      <c r="E17" s="205">
        <f t="shared" si="0"/>
        <v>100</v>
      </c>
      <c r="F17" s="205">
        <f t="shared" si="1"/>
        <v>8.1081081081081106</v>
      </c>
    </row>
    <row r="18" spans="1:6" ht="27" customHeight="1">
      <c r="A18" s="209" t="s">
        <v>40</v>
      </c>
      <c r="B18" s="166">
        <v>15441</v>
      </c>
      <c r="C18" s="204">
        <v>18160</v>
      </c>
      <c r="D18" s="204">
        <v>14808</v>
      </c>
      <c r="E18" s="205">
        <f t="shared" si="0"/>
        <v>117.608963150055</v>
      </c>
      <c r="F18" s="205">
        <f t="shared" si="1"/>
        <v>22.636412749864899</v>
      </c>
    </row>
    <row r="19" spans="1:6" ht="27" customHeight="1">
      <c r="A19" s="209" t="s">
        <v>41</v>
      </c>
      <c r="B19" s="166">
        <v>2086.5</v>
      </c>
      <c r="C19" s="204">
        <v>2313.02</v>
      </c>
      <c r="D19" s="204">
        <v>2006.54</v>
      </c>
      <c r="E19" s="205">
        <f t="shared" si="0"/>
        <v>110.856458183561</v>
      </c>
      <c r="F19" s="205">
        <f t="shared" si="1"/>
        <v>15.2740538439303</v>
      </c>
    </row>
    <row r="20" spans="1:6" ht="27" customHeight="1">
      <c r="A20" s="209" t="s">
        <v>42</v>
      </c>
      <c r="B20" s="166">
        <v>14951.89</v>
      </c>
      <c r="C20" s="204">
        <v>18807.150000000001</v>
      </c>
      <c r="D20" s="204">
        <v>14336.71</v>
      </c>
      <c r="E20" s="205">
        <f t="shared" si="0"/>
        <v>125.784432603504</v>
      </c>
      <c r="F20" s="205">
        <f t="shared" si="1"/>
        <v>31.1817704340815</v>
      </c>
    </row>
    <row r="21" spans="1:6" ht="27" customHeight="1">
      <c r="A21" s="209" t="s">
        <v>43</v>
      </c>
      <c r="B21" s="166">
        <v>2164.2399999999998</v>
      </c>
      <c r="C21" s="204">
        <v>2651.28</v>
      </c>
      <c r="D21" s="204">
        <v>2054.88</v>
      </c>
      <c r="E21" s="205">
        <f t="shared" si="0"/>
        <v>122.503973681292</v>
      </c>
      <c r="F21" s="205">
        <f t="shared" si="1"/>
        <v>29.023592618547099</v>
      </c>
    </row>
    <row r="22" spans="1:6" ht="27" customHeight="1">
      <c r="A22" s="209" t="s">
        <v>44</v>
      </c>
      <c r="B22" s="166">
        <v>12000</v>
      </c>
      <c r="C22" s="204"/>
      <c r="D22" s="204"/>
      <c r="E22" s="205"/>
      <c r="F22" s="205"/>
    </row>
    <row r="23" spans="1:6" ht="27" customHeight="1">
      <c r="A23" s="207" t="s">
        <v>45</v>
      </c>
      <c r="B23" s="166">
        <v>10794.29</v>
      </c>
      <c r="C23" s="204">
        <v>6724.1</v>
      </c>
      <c r="D23" s="204">
        <v>4461.13</v>
      </c>
      <c r="E23" s="205">
        <f t="shared" ref="E23:E29" si="2">SUM(C23/B23)*100</f>
        <v>62.293119788332497</v>
      </c>
      <c r="F23" s="205">
        <f>SUM(C23/D23-1)*100</f>
        <v>50.726385467359201</v>
      </c>
    </row>
    <row r="24" spans="1:6" ht="27" customHeight="1">
      <c r="A24" s="207" t="s">
        <v>46</v>
      </c>
      <c r="B24" s="166">
        <v>17850</v>
      </c>
      <c r="C24" s="204">
        <v>20897.88</v>
      </c>
      <c r="D24" s="204">
        <v>17848.66</v>
      </c>
      <c r="E24" s="205">
        <f t="shared" si="2"/>
        <v>117.074957983193</v>
      </c>
      <c r="F24" s="205">
        <f>SUM(C24/D24-1)*100</f>
        <v>17.083747463394999</v>
      </c>
    </row>
    <row r="25" spans="1:6" ht="27" customHeight="1">
      <c r="A25" s="207" t="s">
        <v>47</v>
      </c>
      <c r="B25" s="166">
        <v>200</v>
      </c>
      <c r="C25" s="204">
        <v>201.54</v>
      </c>
      <c r="D25" s="204">
        <v>37</v>
      </c>
      <c r="E25" s="205">
        <f t="shared" si="2"/>
        <v>100.77</v>
      </c>
      <c r="F25" s="205">
        <f>SUM(C25/D25-1)*100</f>
        <v>444.70270270270299</v>
      </c>
    </row>
    <row r="26" spans="1:6" ht="27" customHeight="1">
      <c r="A26" s="210" t="s">
        <v>48</v>
      </c>
      <c r="B26" s="166">
        <f>SUM(B6:B25)</f>
        <v>1125000</v>
      </c>
      <c r="C26" s="204">
        <f>SUM(C6:C25)</f>
        <v>1119258.0900000001</v>
      </c>
      <c r="D26" s="204">
        <f>SUM(D6:D25)</f>
        <v>972994.95</v>
      </c>
      <c r="E26" s="205">
        <f t="shared" si="2"/>
        <v>99.489608000000004</v>
      </c>
      <c r="F26" s="205">
        <f>SUM(C26/D26-1)*100</f>
        <v>15.032260958805599</v>
      </c>
    </row>
    <row r="27" spans="1:6" ht="27" customHeight="1">
      <c r="A27" s="210" t="s">
        <v>49</v>
      </c>
      <c r="B27" s="166">
        <v>15000</v>
      </c>
      <c r="C27" s="204">
        <v>15000</v>
      </c>
      <c r="D27" s="204"/>
      <c r="E27" s="205">
        <f t="shared" si="2"/>
        <v>100</v>
      </c>
      <c r="F27" s="205"/>
    </row>
    <row r="28" spans="1:6" ht="27" customHeight="1">
      <c r="A28" s="210" t="s">
        <v>50</v>
      </c>
      <c r="B28" s="166">
        <v>93000</v>
      </c>
      <c r="C28" s="204">
        <f>16018.19+86642.93</f>
        <v>102661.12</v>
      </c>
      <c r="D28" s="204">
        <v>94159.31</v>
      </c>
      <c r="E28" s="205">
        <f t="shared" si="2"/>
        <v>110.388301075269</v>
      </c>
      <c r="F28" s="205">
        <f>SUM(C28/D28-1)*100</f>
        <v>9.0291761908620494</v>
      </c>
    </row>
    <row r="29" spans="1:6" ht="27" customHeight="1">
      <c r="A29" s="210" t="s">
        <v>51</v>
      </c>
      <c r="B29" s="166">
        <f>SUM(B26:B28)</f>
        <v>1233000</v>
      </c>
      <c r="C29" s="166">
        <f>SUM(C26:C28)</f>
        <v>1236919.21</v>
      </c>
      <c r="D29" s="166">
        <f>SUM(D26:D28)</f>
        <v>1067154.26</v>
      </c>
      <c r="E29" s="205">
        <f t="shared" si="2"/>
        <v>100.31785969180901</v>
      </c>
      <c r="F29" s="205">
        <f>SUM(C29/D29-1)*100</f>
        <v>15.908192129599</v>
      </c>
    </row>
  </sheetData>
  <mergeCells count="2">
    <mergeCell ref="E4:F4"/>
    <mergeCell ref="A2:F3"/>
  </mergeCells>
  <phoneticPr fontId="30" type="noConversion"/>
  <printOptions horizontalCentered="1"/>
  <pageMargins left="0.74803149606299202" right="0.74803149606299202" top="0.98425196850393704" bottom="0.98425196850393704" header="0.511811023622047" footer="0.511811023622047"/>
  <pageSetup paperSize="9" scale="90" firstPageNumber="13" orientation="portrait" useFirstPageNumber="1"/>
  <headerFooter alignWithMargins="0">
    <oddFooter>&amp;R&amp;P</oddFooter>
  </headerFooter>
</worksheet>
</file>

<file path=xl/worksheets/sheet30.xml><?xml version="1.0" encoding="utf-8"?>
<worksheet xmlns="http://schemas.openxmlformats.org/spreadsheetml/2006/main" xmlns:r="http://schemas.openxmlformats.org/officeDocument/2006/relationships">
  <sheetPr>
    <tabColor rgb="FFFFC000"/>
  </sheetPr>
  <dimension ref="A1:H24"/>
  <sheetViews>
    <sheetView workbookViewId="0">
      <selection activeCell="D17" sqref="D17"/>
    </sheetView>
  </sheetViews>
  <sheetFormatPr defaultColWidth="9" defaultRowHeight="30.75" customHeight="1"/>
  <cols>
    <col min="1" max="1" width="29" style="13" customWidth="1"/>
    <col min="2" max="4" width="12.625" style="13" customWidth="1"/>
    <col min="5" max="5" width="23" style="13" customWidth="1"/>
    <col min="6" max="8" width="12.875" style="13" customWidth="1"/>
    <col min="9" max="16384" width="9" style="13"/>
  </cols>
  <sheetData>
    <row r="1" spans="1:8" ht="30.75" customHeight="1">
      <c r="A1" s="14" t="s">
        <v>590</v>
      </c>
      <c r="B1" s="14"/>
      <c r="C1" s="14"/>
      <c r="D1" s="14"/>
      <c r="E1" s="14"/>
      <c r="F1" s="14"/>
      <c r="G1" s="14"/>
    </row>
    <row r="2" spans="1:8" ht="30.75" customHeight="1">
      <c r="A2" s="301" t="s">
        <v>591</v>
      </c>
      <c r="B2" s="301"/>
      <c r="C2" s="301"/>
      <c r="D2" s="301"/>
      <c r="E2" s="301"/>
      <c r="F2" s="301"/>
      <c r="G2" s="301"/>
      <c r="H2" s="301"/>
    </row>
    <row r="3" spans="1:8" ht="23.25" customHeight="1">
      <c r="A3" s="15"/>
      <c r="B3" s="15"/>
      <c r="C3" s="15"/>
      <c r="D3" s="15"/>
      <c r="E3" s="15"/>
      <c r="F3" s="16"/>
      <c r="G3" s="314" t="s">
        <v>2</v>
      </c>
      <c r="H3" s="314"/>
    </row>
    <row r="4" spans="1:8" s="2" customFormat="1" ht="46.5" customHeight="1">
      <c r="A4" s="17" t="s">
        <v>520</v>
      </c>
      <c r="B4" s="17" t="s">
        <v>561</v>
      </c>
      <c r="C4" s="17" t="s">
        <v>562</v>
      </c>
      <c r="D4" s="18" t="s">
        <v>573</v>
      </c>
      <c r="E4" s="17" t="s">
        <v>535</v>
      </c>
      <c r="F4" s="19" t="s">
        <v>567</v>
      </c>
      <c r="G4" s="20" t="s">
        <v>562</v>
      </c>
      <c r="H4" s="18" t="s">
        <v>573</v>
      </c>
    </row>
    <row r="5" spans="1:8" s="12" customFormat="1" ht="27.75" customHeight="1">
      <c r="A5" s="21" t="s">
        <v>521</v>
      </c>
      <c r="B5" s="22">
        <v>13800</v>
      </c>
      <c r="C5" s="22">
        <v>7322.47</v>
      </c>
      <c r="D5" s="23">
        <f>C5/B5*100</f>
        <v>53.061376811594201</v>
      </c>
      <c r="E5" s="24" t="s">
        <v>536</v>
      </c>
      <c r="F5" s="25">
        <v>7130</v>
      </c>
      <c r="G5" s="26">
        <v>7800</v>
      </c>
      <c r="H5" s="27">
        <f>G5/F5*100</f>
        <v>109.396914446003</v>
      </c>
    </row>
    <row r="6" spans="1:8" ht="27.75" customHeight="1">
      <c r="A6" s="28" t="s">
        <v>524</v>
      </c>
      <c r="B6" s="22">
        <v>240</v>
      </c>
      <c r="C6" s="22">
        <v>54.8</v>
      </c>
      <c r="D6" s="23">
        <f>C6/B6*100</f>
        <v>22.8333333333333</v>
      </c>
      <c r="E6" s="24" t="s">
        <v>467</v>
      </c>
      <c r="F6" s="25"/>
      <c r="G6" s="26"/>
      <c r="H6" s="27"/>
    </row>
    <row r="7" spans="1:8" ht="27.75" customHeight="1">
      <c r="A7" s="28" t="s">
        <v>527</v>
      </c>
      <c r="B7" s="22"/>
      <c r="C7" s="22"/>
      <c r="D7" s="23"/>
      <c r="E7" s="24" t="s">
        <v>540</v>
      </c>
      <c r="F7" s="25">
        <v>75</v>
      </c>
      <c r="G7" s="26">
        <v>150</v>
      </c>
      <c r="H7" s="27">
        <f>G7/F7*100</f>
        <v>200</v>
      </c>
    </row>
    <row r="8" spans="1:8" ht="27.75" customHeight="1">
      <c r="A8" s="28" t="s">
        <v>528</v>
      </c>
      <c r="B8" s="22"/>
      <c r="C8" s="22"/>
      <c r="D8" s="23"/>
      <c r="E8" s="24" t="s">
        <v>550</v>
      </c>
      <c r="F8" s="26">
        <f>SUM(F5:F7)</f>
        <v>7205</v>
      </c>
      <c r="G8" s="26">
        <f>SUM(G5:G7)</f>
        <v>7950</v>
      </c>
      <c r="H8" s="27">
        <f>G8/F8*100</f>
        <v>110.34004163775199</v>
      </c>
    </row>
    <row r="9" spans="1:8" ht="27.75" customHeight="1">
      <c r="A9" s="28" t="s">
        <v>529</v>
      </c>
      <c r="B9" s="22"/>
      <c r="C9" s="22"/>
      <c r="D9" s="23"/>
      <c r="E9" s="24" t="s">
        <v>544</v>
      </c>
      <c r="F9" s="26"/>
      <c r="G9" s="26"/>
      <c r="H9" s="27"/>
    </row>
    <row r="10" spans="1:8" ht="27.75" customHeight="1">
      <c r="A10" s="28" t="s">
        <v>530</v>
      </c>
      <c r="B10" s="22"/>
      <c r="C10" s="22"/>
      <c r="D10" s="23"/>
      <c r="E10" s="24" t="s">
        <v>545</v>
      </c>
      <c r="F10" s="26"/>
      <c r="G10" s="26"/>
      <c r="H10" s="27"/>
    </row>
    <row r="11" spans="1:8" ht="27.75" customHeight="1">
      <c r="A11" s="28" t="s">
        <v>531</v>
      </c>
      <c r="B11" s="22">
        <v>400</v>
      </c>
      <c r="C11" s="22">
        <v>293.35000000000002</v>
      </c>
      <c r="D11" s="23">
        <f>C11/B11*100</f>
        <v>73.337500000000006</v>
      </c>
      <c r="E11" s="24" t="s">
        <v>551</v>
      </c>
      <c r="F11" s="26">
        <f>F8</f>
        <v>7205</v>
      </c>
      <c r="G11" s="26">
        <f>G8</f>
        <v>7950</v>
      </c>
      <c r="H11" s="27">
        <f>G11/F11*100</f>
        <v>110.34004163775199</v>
      </c>
    </row>
    <row r="12" spans="1:8" ht="27.75" customHeight="1">
      <c r="A12" s="28" t="s">
        <v>533</v>
      </c>
      <c r="B12" s="29">
        <f>SUM(B5:B7,B9:B11)</f>
        <v>14440</v>
      </c>
      <c r="C12" s="26">
        <f>C5+C6+C11</f>
        <v>7670.62</v>
      </c>
      <c r="D12" s="23">
        <f>C12/B12*100</f>
        <v>53.120637119113603</v>
      </c>
      <c r="E12" s="30" t="s">
        <v>592</v>
      </c>
      <c r="F12" s="26">
        <f>B15-F11</f>
        <v>7235</v>
      </c>
      <c r="G12" s="26">
        <f>C15-G11</f>
        <v>-279.37999999999897</v>
      </c>
      <c r="H12" s="31">
        <f>G12/F12*100</f>
        <v>-3.8615065653075198</v>
      </c>
    </row>
    <row r="13" spans="1:8" ht="27.75" customHeight="1">
      <c r="A13" s="28" t="s">
        <v>553</v>
      </c>
      <c r="B13" s="29"/>
      <c r="C13" s="26"/>
      <c r="D13" s="23"/>
      <c r="E13" s="24" t="s">
        <v>593</v>
      </c>
      <c r="F13" s="26">
        <f>F12+B16</f>
        <v>34394</v>
      </c>
      <c r="G13" s="26">
        <f>G12+C16</f>
        <v>26925.09</v>
      </c>
      <c r="H13" s="27">
        <f>G13/F13*100</f>
        <v>78.284264697330897</v>
      </c>
    </row>
    <row r="14" spans="1:8" ht="27.75" customHeight="1">
      <c r="A14" s="28" t="s">
        <v>555</v>
      </c>
      <c r="B14" s="29"/>
      <c r="C14" s="26"/>
      <c r="D14" s="23"/>
      <c r="E14" s="24"/>
      <c r="F14" s="29"/>
      <c r="G14" s="29"/>
      <c r="H14" s="27"/>
    </row>
    <row r="15" spans="1:8" ht="27.75" customHeight="1">
      <c r="A15" s="32" t="s">
        <v>556</v>
      </c>
      <c r="B15" s="29">
        <f>B12</f>
        <v>14440</v>
      </c>
      <c r="C15" s="26">
        <f>C12</f>
        <v>7670.62</v>
      </c>
      <c r="D15" s="23">
        <f>C15/B15*100</f>
        <v>53.120637119113603</v>
      </c>
      <c r="E15" s="24"/>
      <c r="F15" s="29"/>
      <c r="G15" s="29"/>
      <c r="H15" s="27"/>
    </row>
    <row r="16" spans="1:8" ht="27.75" customHeight="1">
      <c r="A16" s="32" t="s">
        <v>557</v>
      </c>
      <c r="B16" s="29">
        <v>27159</v>
      </c>
      <c r="C16" s="26">
        <v>27204.47</v>
      </c>
      <c r="D16" s="23">
        <v>100.167421480909</v>
      </c>
      <c r="E16" s="24"/>
      <c r="F16" s="29"/>
      <c r="G16" s="29"/>
      <c r="H16" s="27"/>
    </row>
    <row r="17" spans="1:8" ht="27.75" customHeight="1">
      <c r="A17" s="33" t="s">
        <v>558</v>
      </c>
      <c r="B17" s="29">
        <f>SUM(B15:B16)</f>
        <v>41599</v>
      </c>
      <c r="C17" s="26">
        <v>34875.089999999997</v>
      </c>
      <c r="D17" s="23">
        <v>83.836366258804304</v>
      </c>
      <c r="E17" s="34" t="s">
        <v>558</v>
      </c>
      <c r="F17" s="29">
        <f>F11+F13</f>
        <v>41599</v>
      </c>
      <c r="G17" s="26">
        <f>G11+G13</f>
        <v>34875.089999999997</v>
      </c>
      <c r="H17" s="27">
        <f>G17/F17*100</f>
        <v>83.836366258804304</v>
      </c>
    </row>
    <row r="18" spans="1:8" ht="30.75" customHeight="1">
      <c r="A18" s="35" t="s">
        <v>594</v>
      </c>
      <c r="B18" s="36"/>
      <c r="C18" s="14"/>
      <c r="D18" s="14"/>
      <c r="E18" s="14"/>
      <c r="F18" s="14"/>
      <c r="G18" s="37"/>
    </row>
    <row r="19" spans="1:8" ht="30.75" customHeight="1">
      <c r="B19" s="36"/>
    </row>
    <row r="20" spans="1:8" ht="30.75" customHeight="1">
      <c r="B20" s="36"/>
    </row>
    <row r="21" spans="1:8" ht="30.75" customHeight="1">
      <c r="B21" s="36"/>
    </row>
    <row r="22" spans="1:8" ht="30.75" customHeight="1">
      <c r="B22" s="36"/>
    </row>
    <row r="23" spans="1:8" ht="30.75" customHeight="1">
      <c r="B23" s="36"/>
    </row>
    <row r="24" spans="1:8" ht="30.75" customHeight="1">
      <c r="B24" s="36"/>
    </row>
  </sheetData>
  <mergeCells count="2">
    <mergeCell ref="A2:H2"/>
    <mergeCell ref="G3:H3"/>
  </mergeCells>
  <phoneticPr fontId="30" type="noConversion"/>
  <printOptions horizontalCentered="1"/>
  <pageMargins left="1.0629921259842501" right="0.70866141732283505" top="0.74803149606299202" bottom="0.74803149606299202" header="0.31496062992126" footer="0.31496062992126"/>
  <pageSetup paperSize="9" scale="90" firstPageNumber="43" orientation="landscape" useFirstPageNumber="1"/>
  <headerFooter>
    <oddFooter>&amp;L&amp;P</oddFooter>
  </headerFooter>
</worksheet>
</file>

<file path=xl/worksheets/sheet31.xml><?xml version="1.0" encoding="utf-8"?>
<worksheet xmlns="http://schemas.openxmlformats.org/spreadsheetml/2006/main" xmlns:r="http://schemas.openxmlformats.org/officeDocument/2006/relationships">
  <sheetPr>
    <tabColor rgb="FFFFC000"/>
  </sheetPr>
  <dimension ref="A1:H9"/>
  <sheetViews>
    <sheetView workbookViewId="0">
      <selection activeCell="O19" sqref="O19"/>
    </sheetView>
  </sheetViews>
  <sheetFormatPr defaultColWidth="8.75" defaultRowHeight="30" customHeight="1"/>
  <cols>
    <col min="1" max="1" width="12.625" style="2" customWidth="1"/>
    <col min="2" max="2" width="20.25" style="2" customWidth="1"/>
    <col min="3" max="8" width="9.75" style="2" customWidth="1"/>
    <col min="9" max="16384" width="8.75" style="2"/>
  </cols>
  <sheetData>
    <row r="1" spans="1:8" ht="30" customHeight="1">
      <c r="A1" s="3" t="s">
        <v>595</v>
      </c>
      <c r="B1" s="4"/>
      <c r="C1" s="4"/>
      <c r="D1" s="4"/>
      <c r="E1" s="4"/>
      <c r="F1" s="4"/>
      <c r="G1" s="4"/>
    </row>
    <row r="2" spans="1:8" ht="30" customHeight="1">
      <c r="A2" s="273" t="s">
        <v>596</v>
      </c>
      <c r="B2" s="273"/>
      <c r="C2" s="273"/>
      <c r="D2" s="273"/>
      <c r="E2" s="273"/>
      <c r="F2" s="273"/>
      <c r="G2" s="273"/>
      <c r="H2" s="273"/>
    </row>
    <row r="3" spans="1:8" ht="30" customHeight="1">
      <c r="A3" s="4"/>
      <c r="B3" s="4"/>
      <c r="C3" s="4"/>
      <c r="D3" s="4"/>
      <c r="E3" s="4"/>
      <c r="F3" s="4"/>
      <c r="G3" s="274" t="s">
        <v>416</v>
      </c>
      <c r="H3" s="274"/>
    </row>
    <row r="4" spans="1:8" ht="45.75" customHeight="1">
      <c r="A4" s="275" t="s">
        <v>417</v>
      </c>
      <c r="B4" s="276"/>
      <c r="C4" s="5" t="s">
        <v>418</v>
      </c>
      <c r="D4" s="5" t="s">
        <v>419</v>
      </c>
      <c r="E4" s="5" t="s">
        <v>420</v>
      </c>
      <c r="F4" s="5" t="s">
        <v>421</v>
      </c>
      <c r="G4" s="5" t="s">
        <v>422</v>
      </c>
      <c r="H4" s="6" t="s">
        <v>423</v>
      </c>
    </row>
    <row r="5" spans="1:8" s="1" customFormat="1" ht="30" customHeight="1">
      <c r="A5" s="315" t="s">
        <v>597</v>
      </c>
      <c r="B5" s="5" t="s">
        <v>598</v>
      </c>
      <c r="C5" s="7">
        <v>56.255000000000003</v>
      </c>
      <c r="D5" s="8"/>
      <c r="E5" s="8">
        <v>20.2</v>
      </c>
      <c r="F5" s="8">
        <v>20.2</v>
      </c>
      <c r="G5" s="8">
        <v>56.255000000000003</v>
      </c>
      <c r="H5" s="9">
        <v>56.255000000000003</v>
      </c>
    </row>
    <row r="6" spans="1:8" s="1" customFormat="1" ht="30" customHeight="1">
      <c r="A6" s="316"/>
      <c r="B6" s="5" t="s">
        <v>562</v>
      </c>
      <c r="C6" s="7">
        <v>56.26</v>
      </c>
      <c r="D6" s="8"/>
      <c r="E6" s="8">
        <v>11</v>
      </c>
      <c r="F6" s="8"/>
      <c r="G6" s="8">
        <v>45.26</v>
      </c>
      <c r="H6" s="9">
        <v>56.26</v>
      </c>
    </row>
    <row r="7" spans="1:8" s="1" customFormat="1" ht="30" customHeight="1">
      <c r="A7" s="315" t="s">
        <v>599</v>
      </c>
      <c r="B7" s="5" t="s">
        <v>598</v>
      </c>
      <c r="C7" s="7">
        <v>14</v>
      </c>
      <c r="D7" s="8">
        <v>2</v>
      </c>
      <c r="E7" s="8"/>
      <c r="F7" s="8"/>
      <c r="G7" s="8">
        <v>16</v>
      </c>
      <c r="H7" s="9">
        <v>16</v>
      </c>
    </row>
    <row r="8" spans="1:8" s="1" customFormat="1" ht="30" customHeight="1">
      <c r="A8" s="316"/>
      <c r="B8" s="5" t="s">
        <v>562</v>
      </c>
      <c r="C8" s="7">
        <v>14</v>
      </c>
      <c r="D8" s="8"/>
      <c r="E8" s="8"/>
      <c r="F8" s="8"/>
      <c r="G8" s="8">
        <v>14</v>
      </c>
      <c r="H8" s="9">
        <v>14</v>
      </c>
    </row>
    <row r="9" spans="1:8" ht="30" customHeight="1">
      <c r="A9" s="10" t="s">
        <v>361</v>
      </c>
      <c r="B9" s="10" t="s">
        <v>600</v>
      </c>
      <c r="C9" s="11">
        <v>70.260000000000005</v>
      </c>
      <c r="D9" s="11"/>
      <c r="E9" s="11"/>
      <c r="F9" s="11"/>
      <c r="G9" s="11">
        <v>59.26</v>
      </c>
      <c r="H9" s="9">
        <v>70.260000000000005</v>
      </c>
    </row>
  </sheetData>
  <mergeCells count="5">
    <mergeCell ref="A2:H2"/>
    <mergeCell ref="G3:H3"/>
    <mergeCell ref="A4:B4"/>
    <mergeCell ref="A5:A6"/>
    <mergeCell ref="A7:A8"/>
  </mergeCells>
  <phoneticPr fontId="30" type="noConversion"/>
  <printOptions horizontalCentered="1"/>
  <pageMargins left="0.66929133858267698" right="0.511811023622047" top="0.74803149606299202" bottom="0.74803149606299202" header="0.31496062992126" footer="0.31496062992126"/>
  <pageSetup paperSize="9" scale="90" firstPageNumber="44" orientation="portrait" useFirstPageNumber="1"/>
  <headerFooter>
    <oddFooter>&amp;L&amp;P</oddFooter>
  </headerFooter>
</worksheet>
</file>

<file path=xl/worksheets/sheet4.xml><?xml version="1.0" encoding="utf-8"?>
<worksheet xmlns="http://schemas.openxmlformats.org/spreadsheetml/2006/main" xmlns:r="http://schemas.openxmlformats.org/officeDocument/2006/relationships">
  <dimension ref="A1:B311"/>
  <sheetViews>
    <sheetView topLeftCell="A148" workbookViewId="0">
      <selection activeCell="G164" sqref="G164"/>
    </sheetView>
  </sheetViews>
  <sheetFormatPr defaultColWidth="9" defaultRowHeight="27.75" customHeight="1"/>
  <cols>
    <col min="1" max="1" width="55.875" style="189" customWidth="1"/>
    <col min="2" max="2" width="20.375" style="189" customWidth="1"/>
    <col min="3" max="16384" width="9" style="38"/>
  </cols>
  <sheetData>
    <row r="1" spans="1:2" ht="27.75" customHeight="1">
      <c r="A1" s="190" t="s">
        <v>52</v>
      </c>
    </row>
    <row r="2" spans="1:2" ht="31.5" customHeight="1">
      <c r="A2" s="268" t="s">
        <v>53</v>
      </c>
      <c r="B2" s="268"/>
    </row>
    <row r="3" spans="1:2" ht="27.75" customHeight="1">
      <c r="A3" s="191"/>
      <c r="B3" s="192" t="s">
        <v>2</v>
      </c>
    </row>
    <row r="4" spans="1:2" ht="27.75" customHeight="1">
      <c r="A4" s="193" t="s">
        <v>54</v>
      </c>
      <c r="B4" s="193" t="s">
        <v>5</v>
      </c>
    </row>
    <row r="5" spans="1:2" ht="27.75" customHeight="1">
      <c r="A5" s="194" t="s">
        <v>55</v>
      </c>
      <c r="B5" s="195">
        <v>40695.237036999999</v>
      </c>
    </row>
    <row r="6" spans="1:2" ht="27.75" customHeight="1">
      <c r="A6" s="194" t="s">
        <v>56</v>
      </c>
      <c r="B6" s="195">
        <v>1638.5056099999999</v>
      </c>
    </row>
    <row r="7" spans="1:2" ht="27.75" customHeight="1">
      <c r="A7" s="194" t="s">
        <v>57</v>
      </c>
      <c r="B7" s="195">
        <v>1527.22561</v>
      </c>
    </row>
    <row r="8" spans="1:2" ht="27.75" customHeight="1">
      <c r="A8" s="194" t="s">
        <v>58</v>
      </c>
      <c r="B8" s="195">
        <v>20</v>
      </c>
    </row>
    <row r="9" spans="1:2" ht="27.75" customHeight="1">
      <c r="A9" s="194" t="s">
        <v>59</v>
      </c>
      <c r="B9" s="195">
        <v>91.28</v>
      </c>
    </row>
    <row r="10" spans="1:2" ht="27.75" customHeight="1">
      <c r="A10" s="194" t="s">
        <v>60</v>
      </c>
      <c r="B10" s="195">
        <v>1176.8925320000001</v>
      </c>
    </row>
    <row r="11" spans="1:2" ht="27.75" customHeight="1">
      <c r="A11" s="194" t="s">
        <v>61</v>
      </c>
      <c r="B11" s="195">
        <v>1091.8497139999999</v>
      </c>
    </row>
    <row r="12" spans="1:2" ht="27.75" customHeight="1">
      <c r="A12" s="194" t="s">
        <v>62</v>
      </c>
      <c r="B12" s="195">
        <v>49.437750000000001</v>
      </c>
    </row>
    <row r="13" spans="1:2" ht="27.75" customHeight="1">
      <c r="A13" s="194" t="s">
        <v>63</v>
      </c>
      <c r="B13" s="195">
        <v>35.605068000000003</v>
      </c>
    </row>
    <row r="14" spans="1:2" ht="27.75" customHeight="1">
      <c r="A14" s="194" t="s">
        <v>64</v>
      </c>
      <c r="B14" s="195">
        <v>10803.232569</v>
      </c>
    </row>
    <row r="15" spans="1:2" ht="27.75" customHeight="1">
      <c r="A15" s="194" t="s">
        <v>65</v>
      </c>
      <c r="B15" s="195">
        <v>3046.5050930000002</v>
      </c>
    </row>
    <row r="16" spans="1:2" ht="27.75" customHeight="1">
      <c r="A16" s="194" t="s">
        <v>66</v>
      </c>
      <c r="B16" s="195">
        <v>1754.09202</v>
      </c>
    </row>
    <row r="17" spans="1:2" ht="27.75" customHeight="1">
      <c r="A17" s="194" t="s">
        <v>67</v>
      </c>
      <c r="B17" s="195">
        <v>1573.570948</v>
      </c>
    </row>
    <row r="18" spans="1:2" ht="27.75" customHeight="1">
      <c r="A18" s="194" t="s">
        <v>68</v>
      </c>
      <c r="B18" s="195">
        <v>355.95</v>
      </c>
    </row>
    <row r="19" spans="1:2" ht="27.75" customHeight="1">
      <c r="A19" s="194" t="s">
        <v>69</v>
      </c>
      <c r="B19" s="195">
        <v>250</v>
      </c>
    </row>
    <row r="20" spans="1:2" ht="27.75" customHeight="1">
      <c r="A20" s="194" t="s">
        <v>70</v>
      </c>
      <c r="B20" s="195">
        <v>2130.375278</v>
      </c>
    </row>
    <row r="21" spans="1:2" ht="27.75" customHeight="1">
      <c r="A21" s="194" t="s">
        <v>71</v>
      </c>
      <c r="B21" s="195">
        <v>1692.7392299999999</v>
      </c>
    </row>
    <row r="22" spans="1:2" ht="27.75" customHeight="1">
      <c r="A22" s="194" t="s">
        <v>72</v>
      </c>
      <c r="B22" s="195">
        <v>3058.7492139999999</v>
      </c>
    </row>
    <row r="23" spans="1:2" ht="27.75" customHeight="1">
      <c r="A23" s="194" t="s">
        <v>73</v>
      </c>
      <c r="B23" s="195">
        <v>1712.85265</v>
      </c>
    </row>
    <row r="24" spans="1:2" ht="27.75" customHeight="1">
      <c r="A24" s="194" t="s">
        <v>74</v>
      </c>
      <c r="B24" s="195">
        <v>1197.3965639999999</v>
      </c>
    </row>
    <row r="25" spans="1:2" ht="27.75" customHeight="1">
      <c r="A25" s="194" t="s">
        <v>75</v>
      </c>
      <c r="B25" s="195">
        <v>148.5</v>
      </c>
    </row>
    <row r="26" spans="1:2" ht="27.75" customHeight="1">
      <c r="A26" s="194" t="s">
        <v>76</v>
      </c>
      <c r="B26" s="195">
        <v>246.76</v>
      </c>
    </row>
    <row r="27" spans="1:2" ht="27.75" customHeight="1">
      <c r="A27" s="194" t="s">
        <v>77</v>
      </c>
      <c r="B27" s="195">
        <v>180</v>
      </c>
    </row>
    <row r="28" spans="1:2" ht="27.75" customHeight="1">
      <c r="A28" s="194" t="s">
        <v>78</v>
      </c>
      <c r="B28" s="195">
        <v>66.760000000000005</v>
      </c>
    </row>
    <row r="29" spans="1:2" ht="27.75" customHeight="1">
      <c r="A29" s="194" t="s">
        <v>79</v>
      </c>
      <c r="B29" s="195">
        <v>2422.1404309999998</v>
      </c>
    </row>
    <row r="30" spans="1:2" ht="27.75" customHeight="1">
      <c r="A30" s="194" t="s">
        <v>80</v>
      </c>
      <c r="B30" s="195">
        <v>1442.6284909999999</v>
      </c>
    </row>
    <row r="31" spans="1:2" ht="27.75" customHeight="1">
      <c r="A31" s="194" t="s">
        <v>81</v>
      </c>
      <c r="B31" s="195">
        <v>170.71194</v>
      </c>
    </row>
    <row r="32" spans="1:2" ht="27.75" customHeight="1">
      <c r="A32" s="194" t="s">
        <v>82</v>
      </c>
      <c r="B32" s="195">
        <v>178.8</v>
      </c>
    </row>
    <row r="33" spans="1:2" ht="27.75" customHeight="1">
      <c r="A33" s="194" t="s">
        <v>83</v>
      </c>
      <c r="B33" s="195">
        <v>630</v>
      </c>
    </row>
    <row r="34" spans="1:2" ht="27.75" customHeight="1">
      <c r="A34" s="194" t="s">
        <v>84</v>
      </c>
      <c r="B34" s="195">
        <v>1897.59221</v>
      </c>
    </row>
    <row r="35" spans="1:2" ht="27.75" customHeight="1">
      <c r="A35" s="194" t="s">
        <v>85</v>
      </c>
      <c r="B35" s="195">
        <v>684.68719999999996</v>
      </c>
    </row>
    <row r="36" spans="1:2" ht="27.75" customHeight="1">
      <c r="A36" s="194" t="s">
        <v>86</v>
      </c>
      <c r="B36" s="195">
        <v>1193</v>
      </c>
    </row>
    <row r="37" spans="1:2" ht="27.75" customHeight="1">
      <c r="A37" s="194" t="s">
        <v>87</v>
      </c>
      <c r="B37" s="195">
        <v>19.905010000000001</v>
      </c>
    </row>
    <row r="38" spans="1:2" ht="27.75" customHeight="1">
      <c r="A38" s="194" t="s">
        <v>88</v>
      </c>
      <c r="B38" s="195">
        <v>1868.224997</v>
      </c>
    </row>
    <row r="39" spans="1:2" ht="27.75" customHeight="1">
      <c r="A39" s="194" t="s">
        <v>89</v>
      </c>
      <c r="B39" s="195">
        <v>1396.318297</v>
      </c>
    </row>
    <row r="40" spans="1:2" ht="27.75" customHeight="1">
      <c r="A40" s="194" t="s">
        <v>90</v>
      </c>
      <c r="B40" s="195">
        <v>471.9067</v>
      </c>
    </row>
    <row r="41" spans="1:2" ht="27.75" customHeight="1">
      <c r="A41" s="194" t="s">
        <v>91</v>
      </c>
      <c r="B41" s="195">
        <v>1417.283486</v>
      </c>
    </row>
    <row r="42" spans="1:2" ht="27.75" customHeight="1">
      <c r="A42" s="194" t="s">
        <v>92</v>
      </c>
      <c r="B42" s="195">
        <v>1276.4666460000001</v>
      </c>
    </row>
    <row r="43" spans="1:2" ht="27.75" customHeight="1">
      <c r="A43" s="194" t="s">
        <v>93</v>
      </c>
      <c r="B43" s="195">
        <v>140.81684000000001</v>
      </c>
    </row>
    <row r="44" spans="1:2" ht="27.75" customHeight="1">
      <c r="A44" s="194" t="s">
        <v>94</v>
      </c>
      <c r="B44" s="195">
        <v>93.518950000000004</v>
      </c>
    </row>
    <row r="45" spans="1:2" ht="27.75" customHeight="1">
      <c r="A45" s="194" t="s">
        <v>95</v>
      </c>
      <c r="B45" s="195">
        <v>93.518950000000004</v>
      </c>
    </row>
    <row r="46" spans="1:2" ht="27.75" customHeight="1">
      <c r="A46" s="194" t="s">
        <v>96</v>
      </c>
      <c r="B46" s="195">
        <v>20</v>
      </c>
    </row>
    <row r="47" spans="1:2" ht="27.75" customHeight="1">
      <c r="A47" s="194" t="s">
        <v>97</v>
      </c>
      <c r="B47" s="195">
        <v>20</v>
      </c>
    </row>
    <row r="48" spans="1:2" ht="27.75" customHeight="1">
      <c r="A48" s="194" t="s">
        <v>98</v>
      </c>
      <c r="B48" s="195">
        <v>470.36558400000001</v>
      </c>
    </row>
    <row r="49" spans="1:2" ht="27.75" customHeight="1">
      <c r="A49" s="194" t="s">
        <v>99</v>
      </c>
      <c r="B49" s="195">
        <v>408.36558400000001</v>
      </c>
    </row>
    <row r="50" spans="1:2" ht="27.75" customHeight="1">
      <c r="A50" s="194" t="s">
        <v>100</v>
      </c>
      <c r="B50" s="195">
        <v>6</v>
      </c>
    </row>
    <row r="51" spans="1:2" ht="27.75" customHeight="1">
      <c r="A51" s="194" t="s">
        <v>101</v>
      </c>
      <c r="B51" s="195">
        <v>56</v>
      </c>
    </row>
    <row r="52" spans="1:2" ht="27.75" customHeight="1">
      <c r="A52" s="194" t="s">
        <v>102</v>
      </c>
      <c r="B52" s="195">
        <v>889.71322199999997</v>
      </c>
    </row>
    <row r="53" spans="1:2" ht="27.75" customHeight="1">
      <c r="A53" s="194" t="s">
        <v>103</v>
      </c>
      <c r="B53" s="195">
        <v>683.87028899999996</v>
      </c>
    </row>
    <row r="54" spans="1:2" ht="27.75" customHeight="1">
      <c r="A54" s="194" t="s">
        <v>104</v>
      </c>
      <c r="B54" s="195">
        <v>205.84293299999999</v>
      </c>
    </row>
    <row r="55" spans="1:2" ht="27.75" customHeight="1">
      <c r="A55" s="194" t="s">
        <v>105</v>
      </c>
      <c r="B55" s="195">
        <v>4631.9895239999996</v>
      </c>
    </row>
    <row r="56" spans="1:2" ht="27.75" customHeight="1">
      <c r="A56" s="194" t="s">
        <v>106</v>
      </c>
      <c r="B56" s="195">
        <v>1156.4812710000001</v>
      </c>
    </row>
    <row r="57" spans="1:2" ht="27.75" customHeight="1">
      <c r="A57" s="194" t="s">
        <v>107</v>
      </c>
      <c r="B57" s="195">
        <v>3475.508253</v>
      </c>
    </row>
    <row r="58" spans="1:2" ht="27.75" customHeight="1">
      <c r="A58" s="194" t="s">
        <v>108</v>
      </c>
      <c r="B58" s="195">
        <v>3338.5305530000001</v>
      </c>
    </row>
    <row r="59" spans="1:2" ht="27.75" customHeight="1">
      <c r="A59" s="194" t="s">
        <v>109</v>
      </c>
      <c r="B59" s="195">
        <v>454.44716599999998</v>
      </c>
    </row>
    <row r="60" spans="1:2" ht="27.75" customHeight="1">
      <c r="A60" s="194" t="s">
        <v>110</v>
      </c>
      <c r="B60" s="195">
        <v>2859.6593870000002</v>
      </c>
    </row>
    <row r="61" spans="1:2" ht="27.75" customHeight="1">
      <c r="A61" s="194" t="s">
        <v>111</v>
      </c>
      <c r="B61" s="195">
        <v>24.423999999999999</v>
      </c>
    </row>
    <row r="62" spans="1:2" ht="27.75" customHeight="1">
      <c r="A62" s="194" t="s">
        <v>112</v>
      </c>
      <c r="B62" s="195">
        <v>735.40933900000005</v>
      </c>
    </row>
    <row r="63" spans="1:2" ht="27.75" customHeight="1">
      <c r="A63" s="194" t="s">
        <v>113</v>
      </c>
      <c r="B63" s="195">
        <v>486.77933899999999</v>
      </c>
    </row>
    <row r="64" spans="1:2" ht="27.75" customHeight="1">
      <c r="A64" s="194" t="s">
        <v>114</v>
      </c>
      <c r="B64" s="195">
        <v>248.63</v>
      </c>
    </row>
    <row r="65" spans="1:2" ht="27.75" customHeight="1">
      <c r="A65" s="194" t="s">
        <v>115</v>
      </c>
      <c r="B65" s="195">
        <v>882.98868900000002</v>
      </c>
    </row>
    <row r="66" spans="1:2" ht="27.75" customHeight="1">
      <c r="A66" s="194" t="s">
        <v>116</v>
      </c>
      <c r="B66" s="195">
        <v>414.03228100000001</v>
      </c>
    </row>
    <row r="67" spans="1:2" ht="27.75" customHeight="1">
      <c r="A67" s="194" t="s">
        <v>117</v>
      </c>
      <c r="B67" s="195">
        <v>468.95640800000001</v>
      </c>
    </row>
    <row r="68" spans="1:2" ht="27.75" customHeight="1">
      <c r="A68" s="194" t="s">
        <v>118</v>
      </c>
      <c r="B68" s="195">
        <v>5103.3401270000004</v>
      </c>
    </row>
    <row r="69" spans="1:2" ht="27.75" customHeight="1">
      <c r="A69" s="194" t="s">
        <v>119</v>
      </c>
      <c r="B69" s="195">
        <v>3624.319481</v>
      </c>
    </row>
    <row r="70" spans="1:2" ht="27.75" customHeight="1">
      <c r="A70" s="194" t="s">
        <v>120</v>
      </c>
      <c r="B70" s="195">
        <v>326.92491999999999</v>
      </c>
    </row>
    <row r="71" spans="1:2" ht="27.75" customHeight="1">
      <c r="A71" s="194" t="s">
        <v>121</v>
      </c>
      <c r="B71" s="195">
        <v>474.85314</v>
      </c>
    </row>
    <row r="72" spans="1:2" ht="27.75" customHeight="1">
      <c r="A72" s="194" t="s">
        <v>122</v>
      </c>
      <c r="B72" s="195">
        <v>8</v>
      </c>
    </row>
    <row r="73" spans="1:2" ht="27.75" customHeight="1">
      <c r="A73" s="194" t="s">
        <v>123</v>
      </c>
      <c r="B73" s="195">
        <v>123.482</v>
      </c>
    </row>
    <row r="74" spans="1:2" ht="27.75" customHeight="1">
      <c r="A74" s="194" t="s">
        <v>124</v>
      </c>
      <c r="B74" s="195">
        <v>140.26170999999999</v>
      </c>
    </row>
    <row r="75" spans="1:2" ht="27.75" customHeight="1">
      <c r="A75" s="194" t="s">
        <v>125</v>
      </c>
      <c r="B75" s="195">
        <v>355.498876</v>
      </c>
    </row>
    <row r="76" spans="1:2" ht="27.75" customHeight="1">
      <c r="A76" s="194" t="s">
        <v>126</v>
      </c>
      <c r="B76" s="195">
        <v>50</v>
      </c>
    </row>
    <row r="77" spans="1:2" ht="27.75" customHeight="1">
      <c r="A77" s="194" t="s">
        <v>127</v>
      </c>
      <c r="B77" s="195">
        <v>43849.651610000001</v>
      </c>
    </row>
    <row r="78" spans="1:2" ht="27.75" customHeight="1">
      <c r="A78" s="194" t="s">
        <v>128</v>
      </c>
      <c r="B78" s="195">
        <v>35682.318118000003</v>
      </c>
    </row>
    <row r="79" spans="1:2" ht="27.75" customHeight="1">
      <c r="A79" s="194" t="s">
        <v>129</v>
      </c>
      <c r="B79" s="195">
        <v>11558.1883</v>
      </c>
    </row>
    <row r="80" spans="1:2" ht="27.75" customHeight="1">
      <c r="A80" s="194" t="s">
        <v>130</v>
      </c>
      <c r="B80" s="195">
        <v>520.99555799999996</v>
      </c>
    </row>
    <row r="81" spans="1:2" ht="27.75" customHeight="1">
      <c r="A81" s="194" t="s">
        <v>131</v>
      </c>
      <c r="B81" s="195">
        <v>232.73114100000001</v>
      </c>
    </row>
    <row r="82" spans="1:2" ht="27.75" customHeight="1">
      <c r="A82" s="194" t="s">
        <v>132</v>
      </c>
      <c r="B82" s="195">
        <v>4310.635507</v>
      </c>
    </row>
    <row r="83" spans="1:2" ht="27.75" customHeight="1">
      <c r="A83" s="194" t="s">
        <v>133</v>
      </c>
      <c r="B83" s="195">
        <v>7963.4718720000001</v>
      </c>
    </row>
    <row r="84" spans="1:2" ht="27.75" customHeight="1">
      <c r="A84" s="194" t="s">
        <v>134</v>
      </c>
      <c r="B84" s="195">
        <v>11096.29574</v>
      </c>
    </row>
    <row r="85" spans="1:2" ht="27.75" customHeight="1">
      <c r="A85" s="194" t="s">
        <v>135</v>
      </c>
      <c r="B85" s="195">
        <v>1933.395354</v>
      </c>
    </row>
    <row r="86" spans="1:2" ht="27.75" customHeight="1">
      <c r="A86" s="194" t="s">
        <v>136</v>
      </c>
      <c r="B86" s="195">
        <v>1482.572275</v>
      </c>
    </row>
    <row r="87" spans="1:2" ht="27.75" customHeight="1">
      <c r="A87" s="194" t="s">
        <v>137</v>
      </c>
      <c r="B87" s="195">
        <v>127.247406</v>
      </c>
    </row>
    <row r="88" spans="1:2" ht="27.75" customHeight="1">
      <c r="A88" s="194" t="s">
        <v>138</v>
      </c>
      <c r="B88" s="195">
        <v>323.57567299999999</v>
      </c>
    </row>
    <row r="89" spans="1:2" ht="27.75" customHeight="1">
      <c r="A89" s="194" t="s">
        <v>139</v>
      </c>
      <c r="B89" s="195">
        <v>4940.5505219999995</v>
      </c>
    </row>
    <row r="90" spans="1:2" ht="27.75" customHeight="1">
      <c r="A90" s="194" t="s">
        <v>140</v>
      </c>
      <c r="B90" s="195">
        <v>2862.2159360000001</v>
      </c>
    </row>
    <row r="91" spans="1:2" ht="27.75" customHeight="1">
      <c r="A91" s="194" t="s">
        <v>141</v>
      </c>
      <c r="B91" s="195">
        <v>259.43823300000003</v>
      </c>
    </row>
    <row r="92" spans="1:2" ht="27.75" customHeight="1">
      <c r="A92" s="194" t="s">
        <v>142</v>
      </c>
      <c r="B92" s="195">
        <v>1236.014653</v>
      </c>
    </row>
    <row r="93" spans="1:2" ht="27.75" customHeight="1">
      <c r="A93" s="194" t="s">
        <v>143</v>
      </c>
      <c r="B93" s="195">
        <v>582.88170000000002</v>
      </c>
    </row>
    <row r="94" spans="1:2" ht="27.75" customHeight="1">
      <c r="A94" s="194" t="s">
        <v>144</v>
      </c>
      <c r="B94" s="195">
        <v>1293.387616</v>
      </c>
    </row>
    <row r="95" spans="1:2" ht="27.75" customHeight="1">
      <c r="A95" s="194" t="s">
        <v>145</v>
      </c>
      <c r="B95" s="195">
        <v>888.670976</v>
      </c>
    </row>
    <row r="96" spans="1:2" ht="27.75" customHeight="1">
      <c r="A96" s="194" t="s">
        <v>146</v>
      </c>
      <c r="B96" s="195">
        <v>110.0085</v>
      </c>
    </row>
    <row r="97" spans="1:2" ht="27.75" customHeight="1">
      <c r="A97" s="194" t="s">
        <v>147</v>
      </c>
      <c r="B97" s="195">
        <v>52.6</v>
      </c>
    </row>
    <row r="98" spans="1:2" ht="27.75" customHeight="1">
      <c r="A98" s="194" t="s">
        <v>148</v>
      </c>
      <c r="B98" s="195">
        <v>70</v>
      </c>
    </row>
    <row r="99" spans="1:2" ht="27.75" customHeight="1">
      <c r="A99" s="194" t="s">
        <v>149</v>
      </c>
      <c r="B99" s="195">
        <v>172.10813999999999</v>
      </c>
    </row>
    <row r="100" spans="1:2" ht="27.75" customHeight="1">
      <c r="A100" s="194" t="s">
        <v>150</v>
      </c>
      <c r="B100" s="195">
        <v>216257.04990300001</v>
      </c>
    </row>
    <row r="101" spans="1:2" ht="27.75" customHeight="1">
      <c r="A101" s="194" t="s">
        <v>151</v>
      </c>
      <c r="B101" s="195">
        <v>737.93512099999998</v>
      </c>
    </row>
    <row r="102" spans="1:2" ht="27.75" customHeight="1">
      <c r="A102" s="194" t="s">
        <v>152</v>
      </c>
      <c r="B102" s="195">
        <v>384.46006599999998</v>
      </c>
    </row>
    <row r="103" spans="1:2" ht="27.75" customHeight="1">
      <c r="A103" s="194" t="s">
        <v>153</v>
      </c>
      <c r="B103" s="195">
        <v>353.475055</v>
      </c>
    </row>
    <row r="104" spans="1:2" ht="27.75" customHeight="1">
      <c r="A104" s="194" t="s">
        <v>154</v>
      </c>
      <c r="B104" s="195">
        <v>171405.43943500001</v>
      </c>
    </row>
    <row r="105" spans="1:2" ht="27.75" customHeight="1">
      <c r="A105" s="194" t="s">
        <v>155</v>
      </c>
      <c r="B105" s="195">
        <v>28839.815511000001</v>
      </c>
    </row>
    <row r="106" spans="1:2" ht="27.75" customHeight="1">
      <c r="A106" s="194" t="s">
        <v>156</v>
      </c>
      <c r="B106" s="195">
        <v>33755.431076000001</v>
      </c>
    </row>
    <row r="107" spans="1:2" ht="27.75" customHeight="1">
      <c r="A107" s="194" t="s">
        <v>157</v>
      </c>
      <c r="B107" s="195">
        <v>19413.618145</v>
      </c>
    </row>
    <row r="108" spans="1:2" ht="27.75" customHeight="1">
      <c r="A108" s="194" t="s">
        <v>158</v>
      </c>
      <c r="B108" s="195">
        <v>89396.574703000006</v>
      </c>
    </row>
    <row r="109" spans="1:2" ht="27.75" customHeight="1">
      <c r="A109" s="194" t="s">
        <v>159</v>
      </c>
      <c r="B109" s="195">
        <v>125.112747</v>
      </c>
    </row>
    <row r="110" spans="1:2" ht="27.75" customHeight="1">
      <c r="A110" s="194" t="s">
        <v>160</v>
      </c>
      <c r="B110" s="195">
        <v>125.112747</v>
      </c>
    </row>
    <row r="111" spans="1:2" ht="27.75" customHeight="1">
      <c r="A111" s="194" t="s">
        <v>161</v>
      </c>
      <c r="B111" s="195">
        <v>257.79169999999999</v>
      </c>
    </row>
    <row r="112" spans="1:2" ht="27.75" customHeight="1">
      <c r="A112" s="194" t="s">
        <v>162</v>
      </c>
      <c r="B112" s="195">
        <v>257.79169999999999</v>
      </c>
    </row>
    <row r="113" spans="1:2" ht="27.75" customHeight="1">
      <c r="A113" s="194" t="s">
        <v>163</v>
      </c>
      <c r="B113" s="195">
        <v>43500</v>
      </c>
    </row>
    <row r="114" spans="1:2" ht="27.75" customHeight="1">
      <c r="A114" s="194" t="s">
        <v>164</v>
      </c>
      <c r="B114" s="195">
        <v>43500</v>
      </c>
    </row>
    <row r="115" spans="1:2" ht="27.75" customHeight="1">
      <c r="A115" s="194" t="s">
        <v>165</v>
      </c>
      <c r="B115" s="195">
        <v>230.77090000000001</v>
      </c>
    </row>
    <row r="116" spans="1:2" ht="27.75" customHeight="1">
      <c r="A116" s="194" t="s">
        <v>166</v>
      </c>
      <c r="B116" s="195">
        <v>230.77090000000001</v>
      </c>
    </row>
    <row r="117" spans="1:2" ht="27.75" customHeight="1">
      <c r="A117" s="194" t="s">
        <v>167</v>
      </c>
      <c r="B117" s="195">
        <v>212912.49364</v>
      </c>
    </row>
    <row r="118" spans="1:2" ht="27.75" customHeight="1">
      <c r="A118" s="194" t="s">
        <v>168</v>
      </c>
      <c r="B118" s="195">
        <v>703.42993000000001</v>
      </c>
    </row>
    <row r="119" spans="1:2" ht="27.75" customHeight="1">
      <c r="A119" s="194" t="s">
        <v>169</v>
      </c>
      <c r="B119" s="195">
        <v>491.99184000000002</v>
      </c>
    </row>
    <row r="120" spans="1:2" ht="27.75" customHeight="1">
      <c r="A120" s="194" t="s">
        <v>170</v>
      </c>
      <c r="B120" s="195">
        <v>135.13809000000001</v>
      </c>
    </row>
    <row r="121" spans="1:2" ht="27.75" customHeight="1">
      <c r="A121" s="194" t="s">
        <v>171</v>
      </c>
      <c r="B121" s="195">
        <v>76.3</v>
      </c>
    </row>
    <row r="122" spans="1:2" ht="27.75" customHeight="1">
      <c r="A122" s="194" t="s">
        <v>172</v>
      </c>
      <c r="B122" s="195">
        <v>212000</v>
      </c>
    </row>
    <row r="123" spans="1:2" ht="27.75" customHeight="1">
      <c r="A123" s="194" t="s">
        <v>173</v>
      </c>
      <c r="B123" s="195">
        <v>212000</v>
      </c>
    </row>
    <row r="124" spans="1:2" ht="27.75" customHeight="1">
      <c r="A124" s="194" t="s">
        <v>174</v>
      </c>
      <c r="B124" s="195">
        <v>209.06370999999999</v>
      </c>
    </row>
    <row r="125" spans="1:2" ht="27.75" customHeight="1">
      <c r="A125" s="194" t="s">
        <v>175</v>
      </c>
      <c r="B125" s="195">
        <v>136.783905</v>
      </c>
    </row>
    <row r="126" spans="1:2" ht="27.75" customHeight="1">
      <c r="A126" s="194" t="s">
        <v>176</v>
      </c>
      <c r="B126" s="195">
        <v>72.279804999999996</v>
      </c>
    </row>
    <row r="127" spans="1:2" ht="27.75" customHeight="1">
      <c r="A127" s="194" t="s">
        <v>177</v>
      </c>
      <c r="B127" s="195">
        <v>32247.217084</v>
      </c>
    </row>
    <row r="128" spans="1:2" ht="27.75" customHeight="1">
      <c r="A128" s="194" t="s">
        <v>178</v>
      </c>
      <c r="B128" s="195">
        <v>3932.543267</v>
      </c>
    </row>
    <row r="129" spans="1:2" ht="27.75" customHeight="1">
      <c r="A129" s="194" t="s">
        <v>179</v>
      </c>
      <c r="B129" s="195">
        <v>813.42377499999998</v>
      </c>
    </row>
    <row r="130" spans="1:2" ht="27.75" customHeight="1">
      <c r="A130" s="194" t="s">
        <v>180</v>
      </c>
      <c r="B130" s="195">
        <v>1485.744373</v>
      </c>
    </row>
    <row r="131" spans="1:2" ht="27.75" customHeight="1">
      <c r="A131" s="194" t="s">
        <v>181</v>
      </c>
      <c r="B131" s="195">
        <v>581.18535599999996</v>
      </c>
    </row>
    <row r="132" spans="1:2" ht="27.75" customHeight="1">
      <c r="A132" s="194" t="s">
        <v>182</v>
      </c>
      <c r="B132" s="195">
        <v>351.616086</v>
      </c>
    </row>
    <row r="133" spans="1:2" ht="27.75" customHeight="1">
      <c r="A133" s="194" t="s">
        <v>183</v>
      </c>
      <c r="B133" s="195">
        <v>89.696039999999996</v>
      </c>
    </row>
    <row r="134" spans="1:2" ht="27.75" customHeight="1">
      <c r="A134" s="194" t="s">
        <v>184</v>
      </c>
      <c r="B134" s="195">
        <v>113.84813800000001</v>
      </c>
    </row>
    <row r="135" spans="1:2" ht="27.75" customHeight="1">
      <c r="A135" s="194" t="s">
        <v>185</v>
      </c>
      <c r="B135" s="195">
        <v>497.02949899999999</v>
      </c>
    </row>
    <row r="136" spans="1:2" ht="27.75" customHeight="1">
      <c r="A136" s="194" t="s">
        <v>186</v>
      </c>
      <c r="B136" s="195">
        <v>948.45553500000005</v>
      </c>
    </row>
    <row r="137" spans="1:2" ht="27.75" customHeight="1">
      <c r="A137" s="194" t="s">
        <v>187</v>
      </c>
      <c r="B137" s="195">
        <v>110.98413499999999</v>
      </c>
    </row>
    <row r="138" spans="1:2" ht="27.75" customHeight="1">
      <c r="A138" s="194" t="s">
        <v>188</v>
      </c>
      <c r="B138" s="195">
        <v>91.16</v>
      </c>
    </row>
    <row r="139" spans="1:2" ht="27.75" customHeight="1">
      <c r="A139" s="194" t="s">
        <v>189</v>
      </c>
      <c r="B139" s="195">
        <v>130.14949999999999</v>
      </c>
    </row>
    <row r="140" spans="1:2" ht="27.75" customHeight="1">
      <c r="A140" s="194" t="s">
        <v>190</v>
      </c>
      <c r="B140" s="195">
        <v>283</v>
      </c>
    </row>
    <row r="141" spans="1:2" ht="27.75" customHeight="1">
      <c r="A141" s="194" t="s">
        <v>191</v>
      </c>
      <c r="B141" s="195">
        <v>95.76</v>
      </c>
    </row>
    <row r="142" spans="1:2" ht="27.75" customHeight="1">
      <c r="A142" s="194" t="s">
        <v>192</v>
      </c>
      <c r="B142" s="195">
        <v>237.40190000000001</v>
      </c>
    </row>
    <row r="143" spans="1:2" ht="27.75" customHeight="1">
      <c r="A143" s="194" t="s">
        <v>193</v>
      </c>
      <c r="B143" s="195">
        <v>966.21828200000004</v>
      </c>
    </row>
    <row r="144" spans="1:2" ht="27.75" customHeight="1">
      <c r="A144" s="194" t="s">
        <v>194</v>
      </c>
      <c r="B144" s="195">
        <v>379.109782</v>
      </c>
    </row>
    <row r="145" spans="1:2" ht="27.75" customHeight="1">
      <c r="A145" s="194" t="s">
        <v>195</v>
      </c>
      <c r="B145" s="195">
        <v>587.10850000000005</v>
      </c>
    </row>
    <row r="146" spans="1:2" ht="27.75" customHeight="1">
      <c r="A146" s="194" t="s">
        <v>196</v>
      </c>
      <c r="B146" s="195">
        <v>26400</v>
      </c>
    </row>
    <row r="147" spans="1:2" ht="27.75" customHeight="1">
      <c r="A147" s="194" t="s">
        <v>197</v>
      </c>
      <c r="B147" s="195">
        <v>26400</v>
      </c>
    </row>
    <row r="148" spans="1:2" ht="27.75" customHeight="1">
      <c r="A148" s="194" t="s">
        <v>198</v>
      </c>
      <c r="B148" s="195">
        <v>141106.16911399999</v>
      </c>
    </row>
    <row r="149" spans="1:2" ht="27.75" customHeight="1">
      <c r="A149" s="194" t="s">
        <v>199</v>
      </c>
      <c r="B149" s="195">
        <v>9636.3099849999999</v>
      </c>
    </row>
    <row r="150" spans="1:2" ht="27.75" customHeight="1">
      <c r="A150" s="194" t="s">
        <v>200</v>
      </c>
      <c r="B150" s="195">
        <v>2192.4758879999999</v>
      </c>
    </row>
    <row r="151" spans="1:2" ht="27.75" customHeight="1">
      <c r="A151" s="194" t="s">
        <v>201</v>
      </c>
      <c r="B151" s="195">
        <v>78.149600000000007</v>
      </c>
    </row>
    <row r="152" spans="1:2" ht="27.75" customHeight="1">
      <c r="A152" s="194" t="s">
        <v>202</v>
      </c>
      <c r="B152" s="195">
        <v>1077.4527579999999</v>
      </c>
    </row>
    <row r="153" spans="1:2" ht="27.75" customHeight="1">
      <c r="A153" s="194" t="s">
        <v>203</v>
      </c>
      <c r="B153" s="195">
        <v>237.12003100000001</v>
      </c>
    </row>
    <row r="154" spans="1:2" ht="27.75" customHeight="1">
      <c r="A154" s="194" t="s">
        <v>204</v>
      </c>
      <c r="B154" s="195">
        <v>180.49894</v>
      </c>
    </row>
    <row r="155" spans="1:2" ht="27.75" customHeight="1">
      <c r="A155" s="194" t="s">
        <v>205</v>
      </c>
      <c r="B155" s="195">
        <v>2040.2728030000001</v>
      </c>
    </row>
    <row r="156" spans="1:2" ht="27.75" customHeight="1">
      <c r="A156" s="194" t="s">
        <v>206</v>
      </c>
      <c r="B156" s="195">
        <v>16.6127</v>
      </c>
    </row>
    <row r="157" spans="1:2" ht="27.75" customHeight="1">
      <c r="A157" s="194" t="s">
        <v>207</v>
      </c>
      <c r="B157" s="195">
        <v>58.5</v>
      </c>
    </row>
    <row r="158" spans="1:2" ht="27.75" customHeight="1">
      <c r="A158" s="194" t="s">
        <v>208</v>
      </c>
      <c r="B158" s="195">
        <v>896.29417999999998</v>
      </c>
    </row>
    <row r="159" spans="1:2" ht="27.75" customHeight="1">
      <c r="A159" s="194" t="s">
        <v>209</v>
      </c>
      <c r="B159" s="195">
        <v>60</v>
      </c>
    </row>
    <row r="160" spans="1:2" ht="27.75" customHeight="1">
      <c r="A160" s="194" t="s">
        <v>210</v>
      </c>
      <c r="B160" s="195">
        <v>2798.9330850000001</v>
      </c>
    </row>
    <row r="161" spans="1:2" ht="27.75" customHeight="1">
      <c r="A161" s="194" t="s">
        <v>211</v>
      </c>
      <c r="B161" s="195">
        <v>1905.8991169999999</v>
      </c>
    </row>
    <row r="162" spans="1:2" ht="27.75" customHeight="1">
      <c r="A162" s="194" t="s">
        <v>212</v>
      </c>
      <c r="B162" s="195">
        <v>1042.1392949999999</v>
      </c>
    </row>
    <row r="163" spans="1:2" ht="27.75" customHeight="1">
      <c r="A163" s="194" t="s">
        <v>213</v>
      </c>
      <c r="B163" s="195">
        <v>240.4</v>
      </c>
    </row>
    <row r="164" spans="1:2" ht="27.75" customHeight="1">
      <c r="A164" s="194" t="s">
        <v>214</v>
      </c>
      <c r="B164" s="195">
        <v>20</v>
      </c>
    </row>
    <row r="165" spans="1:2" ht="27.75" customHeight="1">
      <c r="A165" s="194" t="s">
        <v>215</v>
      </c>
      <c r="B165" s="195">
        <v>337.85982200000001</v>
      </c>
    </row>
    <row r="166" spans="1:2" ht="27.75" customHeight="1">
      <c r="A166" s="194" t="s">
        <v>216</v>
      </c>
      <c r="B166" s="195">
        <v>265.5</v>
      </c>
    </row>
    <row r="167" spans="1:2" ht="27.75" customHeight="1">
      <c r="A167" s="194" t="s">
        <v>217</v>
      </c>
      <c r="B167" s="195">
        <v>11905.011543000001</v>
      </c>
    </row>
    <row r="168" spans="1:2" ht="27.75" customHeight="1">
      <c r="A168" s="194" t="s">
        <v>218</v>
      </c>
      <c r="B168" s="195">
        <v>277.66323999999997</v>
      </c>
    </row>
    <row r="169" spans="1:2" ht="27.75" customHeight="1">
      <c r="A169" s="194" t="s">
        <v>219</v>
      </c>
      <c r="B169" s="195">
        <v>466.34814399999999</v>
      </c>
    </row>
    <row r="170" spans="1:2" ht="27.75" customHeight="1">
      <c r="A170" s="194" t="s">
        <v>220</v>
      </c>
      <c r="B170" s="195">
        <v>7712.109152</v>
      </c>
    </row>
    <row r="171" spans="1:2" ht="27.75" customHeight="1">
      <c r="A171" s="194" t="s">
        <v>221</v>
      </c>
      <c r="B171" s="195">
        <v>3448.8910070000002</v>
      </c>
    </row>
    <row r="172" spans="1:2" ht="27.75" customHeight="1">
      <c r="A172" s="194" t="s">
        <v>222</v>
      </c>
      <c r="B172" s="195">
        <v>710.77530000000002</v>
      </c>
    </row>
    <row r="173" spans="1:2" ht="27.75" customHeight="1">
      <c r="A173" s="194" t="s">
        <v>223</v>
      </c>
      <c r="B173" s="195">
        <v>11</v>
      </c>
    </row>
    <row r="174" spans="1:2" ht="27.75" customHeight="1">
      <c r="A174" s="194" t="s">
        <v>224</v>
      </c>
      <c r="B174" s="195">
        <v>58.664769999999997</v>
      </c>
    </row>
    <row r="175" spans="1:2" ht="27.75" customHeight="1">
      <c r="A175" s="194" t="s">
        <v>225</v>
      </c>
      <c r="B175" s="195">
        <v>43</v>
      </c>
    </row>
    <row r="176" spans="1:2" ht="27.75" customHeight="1">
      <c r="A176" s="194" t="s">
        <v>226</v>
      </c>
      <c r="B176" s="195">
        <v>323.47154</v>
      </c>
    </row>
    <row r="177" spans="1:2" ht="27.75" customHeight="1">
      <c r="A177" s="194" t="s">
        <v>227</v>
      </c>
      <c r="B177" s="195">
        <v>274.63898999999998</v>
      </c>
    </row>
    <row r="178" spans="1:2" ht="27.75" customHeight="1">
      <c r="A178" s="194" t="s">
        <v>228</v>
      </c>
      <c r="B178" s="195">
        <v>357.405756</v>
      </c>
    </row>
    <row r="179" spans="1:2" ht="27.75" customHeight="1">
      <c r="A179" s="194" t="s">
        <v>229</v>
      </c>
      <c r="B179" s="195">
        <v>214.11706000000001</v>
      </c>
    </row>
    <row r="180" spans="1:2" ht="27.75" customHeight="1">
      <c r="A180" s="194" t="s">
        <v>230</v>
      </c>
      <c r="B180" s="195">
        <v>77.265404000000004</v>
      </c>
    </row>
    <row r="181" spans="1:2" ht="27.75" customHeight="1">
      <c r="A181" s="194" t="s">
        <v>231</v>
      </c>
      <c r="B181" s="195">
        <v>66.023291999999998</v>
      </c>
    </row>
    <row r="182" spans="1:2" ht="27.75" customHeight="1">
      <c r="A182" s="194" t="s">
        <v>232</v>
      </c>
      <c r="B182" s="195">
        <v>3664.3732709999999</v>
      </c>
    </row>
    <row r="183" spans="1:2" ht="27.75" customHeight="1">
      <c r="A183" s="194" t="s">
        <v>233</v>
      </c>
      <c r="B183" s="195">
        <v>21.749500000000001</v>
      </c>
    </row>
    <row r="184" spans="1:2" ht="27.75" customHeight="1">
      <c r="A184" s="194" t="s">
        <v>234</v>
      </c>
      <c r="B184" s="195">
        <v>2590.8254270000002</v>
      </c>
    </row>
    <row r="185" spans="1:2" ht="27.75" customHeight="1">
      <c r="A185" s="194" t="s">
        <v>235</v>
      </c>
      <c r="B185" s="195">
        <v>131.861504</v>
      </c>
    </row>
    <row r="186" spans="1:2" ht="27.75" customHeight="1">
      <c r="A186" s="194" t="s">
        <v>236</v>
      </c>
      <c r="B186" s="195">
        <v>460.07081399999998</v>
      </c>
    </row>
    <row r="187" spans="1:2" ht="27.75" customHeight="1">
      <c r="A187" s="194" t="s">
        <v>237</v>
      </c>
      <c r="B187" s="195">
        <v>459.86602599999998</v>
      </c>
    </row>
    <row r="188" spans="1:2" ht="27.75" customHeight="1">
      <c r="A188" s="194" t="s">
        <v>238</v>
      </c>
      <c r="B188" s="195">
        <v>2043.206529</v>
      </c>
    </row>
    <row r="189" spans="1:2" ht="27.75" customHeight="1">
      <c r="A189" s="194" t="s">
        <v>239</v>
      </c>
      <c r="B189" s="195">
        <v>167</v>
      </c>
    </row>
    <row r="190" spans="1:2" ht="27.75" customHeight="1">
      <c r="A190" s="194" t="s">
        <v>240</v>
      </c>
      <c r="B190" s="195">
        <v>300</v>
      </c>
    </row>
    <row r="191" spans="1:2" ht="27.75" customHeight="1">
      <c r="A191" s="194" t="s">
        <v>241</v>
      </c>
      <c r="B191" s="195">
        <v>187.562273</v>
      </c>
    </row>
    <row r="192" spans="1:2" ht="27.75" customHeight="1">
      <c r="A192" s="194" t="s">
        <v>242</v>
      </c>
      <c r="B192" s="195">
        <v>1086.3510000000001</v>
      </c>
    </row>
    <row r="193" spans="1:2" ht="27.75" customHeight="1">
      <c r="A193" s="194" t="s">
        <v>243</v>
      </c>
      <c r="B193" s="195">
        <v>302.29325599999999</v>
      </c>
    </row>
    <row r="194" spans="1:2" ht="27.75" customHeight="1">
      <c r="A194" s="194" t="s">
        <v>244</v>
      </c>
      <c r="B194" s="195">
        <v>618.38245300000005</v>
      </c>
    </row>
    <row r="195" spans="1:2" ht="27.75" customHeight="1">
      <c r="A195" s="194" t="s">
        <v>245</v>
      </c>
      <c r="B195" s="195">
        <v>618.38245300000005</v>
      </c>
    </row>
    <row r="196" spans="1:2" ht="27.75" customHeight="1">
      <c r="A196" s="194" t="s">
        <v>246</v>
      </c>
      <c r="B196" s="195">
        <v>32</v>
      </c>
    </row>
    <row r="197" spans="1:2" ht="27.75" customHeight="1">
      <c r="A197" s="194" t="s">
        <v>247</v>
      </c>
      <c r="B197" s="195">
        <v>32</v>
      </c>
    </row>
    <row r="198" spans="1:2" ht="27.75" customHeight="1">
      <c r="A198" s="194" t="s">
        <v>248</v>
      </c>
      <c r="B198" s="195">
        <v>788.72268899999995</v>
      </c>
    </row>
    <row r="199" spans="1:2" ht="27.75" customHeight="1">
      <c r="A199" s="194" t="s">
        <v>249</v>
      </c>
      <c r="B199" s="195">
        <v>788.72268899999995</v>
      </c>
    </row>
    <row r="200" spans="1:2" ht="27.75" customHeight="1">
      <c r="A200" s="194" t="s">
        <v>250</v>
      </c>
      <c r="B200" s="195">
        <v>2758.4074489999998</v>
      </c>
    </row>
    <row r="201" spans="1:2" ht="27.75" customHeight="1">
      <c r="A201" s="194" t="s">
        <v>251</v>
      </c>
      <c r="B201" s="195">
        <v>18.177448999999999</v>
      </c>
    </row>
    <row r="202" spans="1:2" ht="27.75" customHeight="1">
      <c r="A202" s="194" t="s">
        <v>252</v>
      </c>
      <c r="B202" s="195">
        <v>2740.23</v>
      </c>
    </row>
    <row r="203" spans="1:2" ht="27.75" customHeight="1">
      <c r="A203" s="194" t="s">
        <v>253</v>
      </c>
      <c r="B203" s="195">
        <v>178.940236</v>
      </c>
    </row>
    <row r="204" spans="1:2" ht="27.75" customHeight="1">
      <c r="A204" s="194" t="s">
        <v>254</v>
      </c>
      <c r="B204" s="195">
        <v>55.044972000000001</v>
      </c>
    </row>
    <row r="205" spans="1:2" ht="27.75" customHeight="1">
      <c r="A205" s="194" t="s">
        <v>255</v>
      </c>
      <c r="B205" s="195">
        <v>15.531599999999999</v>
      </c>
    </row>
    <row r="206" spans="1:2" ht="27.75" customHeight="1">
      <c r="A206" s="194" t="s">
        <v>256</v>
      </c>
      <c r="B206" s="195">
        <v>49.857633999999997</v>
      </c>
    </row>
    <row r="207" spans="1:2" ht="27.75" customHeight="1">
      <c r="A207" s="194" t="s">
        <v>257</v>
      </c>
      <c r="B207" s="195">
        <v>58.506030000000003</v>
      </c>
    </row>
    <row r="208" spans="1:2" ht="27.75" customHeight="1">
      <c r="A208" s="194" t="s">
        <v>258</v>
      </c>
      <c r="B208" s="195">
        <v>106506.734786</v>
      </c>
    </row>
    <row r="209" spans="1:2" ht="27.75" customHeight="1">
      <c r="A209" s="194" t="s">
        <v>259</v>
      </c>
      <c r="B209" s="195">
        <v>106506.734786</v>
      </c>
    </row>
    <row r="210" spans="1:2" ht="27.75" customHeight="1">
      <c r="A210" s="194" t="s">
        <v>260</v>
      </c>
      <c r="B210" s="195">
        <v>34164.999921000002</v>
      </c>
    </row>
    <row r="211" spans="1:2" ht="27.75" customHeight="1">
      <c r="A211" s="194" t="s">
        <v>261</v>
      </c>
      <c r="B211" s="195">
        <v>2899.6918329999999</v>
      </c>
    </row>
    <row r="212" spans="1:2" ht="27.75" customHeight="1">
      <c r="A212" s="194" t="s">
        <v>262</v>
      </c>
      <c r="B212" s="195">
        <v>1496.5116</v>
      </c>
    </row>
    <row r="213" spans="1:2" ht="27.75" customHeight="1">
      <c r="A213" s="194" t="s">
        <v>263</v>
      </c>
      <c r="B213" s="195">
        <v>1336.6489329999999</v>
      </c>
    </row>
    <row r="214" spans="1:2" ht="27.75" customHeight="1">
      <c r="A214" s="194" t="s">
        <v>264</v>
      </c>
      <c r="B214" s="195">
        <v>66.531300000000002</v>
      </c>
    </row>
    <row r="215" spans="1:2" ht="27.75" customHeight="1">
      <c r="A215" s="194" t="s">
        <v>265</v>
      </c>
      <c r="B215" s="195">
        <v>2831.2067080000002</v>
      </c>
    </row>
    <row r="216" spans="1:2" ht="27.75" customHeight="1">
      <c r="A216" s="194" t="s">
        <v>266</v>
      </c>
      <c r="B216" s="195">
        <v>2831.2067080000002</v>
      </c>
    </row>
    <row r="217" spans="1:2" ht="27.75" customHeight="1">
      <c r="A217" s="194" t="s">
        <v>267</v>
      </c>
      <c r="B217" s="195">
        <v>5155.6970849999998</v>
      </c>
    </row>
    <row r="218" spans="1:2" ht="27.75" customHeight="1">
      <c r="A218" s="194" t="s">
        <v>268</v>
      </c>
      <c r="B218" s="195">
        <v>723.95082500000001</v>
      </c>
    </row>
    <row r="219" spans="1:2" ht="27.75" customHeight="1">
      <c r="A219" s="194" t="s">
        <v>269</v>
      </c>
      <c r="B219" s="195">
        <v>121.6872</v>
      </c>
    </row>
    <row r="220" spans="1:2" ht="27.75" customHeight="1">
      <c r="A220" s="194" t="s">
        <v>270</v>
      </c>
      <c r="B220" s="195">
        <v>54.259059999999998</v>
      </c>
    </row>
    <row r="221" spans="1:2" ht="27.75" customHeight="1">
      <c r="A221" s="194" t="s">
        <v>271</v>
      </c>
      <c r="B221" s="195">
        <v>1845.8</v>
      </c>
    </row>
    <row r="222" spans="1:2" ht="27.75" customHeight="1">
      <c r="A222" s="194" t="s">
        <v>272</v>
      </c>
      <c r="B222" s="195">
        <v>2410</v>
      </c>
    </row>
    <row r="223" spans="1:2" ht="27.75" customHeight="1">
      <c r="A223" s="194" t="s">
        <v>273</v>
      </c>
      <c r="B223" s="195">
        <v>1203.1600000000001</v>
      </c>
    </row>
    <row r="224" spans="1:2" ht="27.75" customHeight="1">
      <c r="A224" s="194" t="s">
        <v>274</v>
      </c>
      <c r="B224" s="195">
        <v>1203.1600000000001</v>
      </c>
    </row>
    <row r="225" spans="1:2" ht="27.75" customHeight="1">
      <c r="A225" s="194" t="s">
        <v>275</v>
      </c>
      <c r="B225" s="195">
        <v>982.97914700000001</v>
      </c>
    </row>
    <row r="226" spans="1:2" ht="27.75" customHeight="1">
      <c r="A226" s="194" t="s">
        <v>276</v>
      </c>
      <c r="B226" s="195">
        <v>982.97914700000001</v>
      </c>
    </row>
    <row r="227" spans="1:2" ht="27.75" customHeight="1">
      <c r="A227" s="194" t="s">
        <v>277</v>
      </c>
      <c r="B227" s="195">
        <v>4592.2651480000004</v>
      </c>
    </row>
    <row r="228" spans="1:2" ht="27.75" customHeight="1">
      <c r="A228" s="194" t="s">
        <v>278</v>
      </c>
      <c r="B228" s="195">
        <v>1432.4196529999999</v>
      </c>
    </row>
    <row r="229" spans="1:2" ht="27.75" customHeight="1">
      <c r="A229" s="194" t="s">
        <v>279</v>
      </c>
      <c r="B229" s="195">
        <v>3159.845495</v>
      </c>
    </row>
    <row r="230" spans="1:2" ht="27.75" customHeight="1">
      <c r="A230" s="194" t="s">
        <v>280</v>
      </c>
      <c r="B230" s="195">
        <v>16500</v>
      </c>
    </row>
    <row r="231" spans="1:2" ht="27.75" customHeight="1">
      <c r="A231" s="194" t="s">
        <v>281</v>
      </c>
      <c r="B231" s="195">
        <v>16500</v>
      </c>
    </row>
    <row r="232" spans="1:2" ht="27.75" customHeight="1">
      <c r="A232" s="194" t="s">
        <v>282</v>
      </c>
      <c r="B232" s="195">
        <v>5926.5388069999999</v>
      </c>
    </row>
    <row r="233" spans="1:2" ht="27.75" customHeight="1">
      <c r="A233" s="194" t="s">
        <v>283</v>
      </c>
      <c r="B233" s="195">
        <v>354.39650699999999</v>
      </c>
    </row>
    <row r="234" spans="1:2" ht="27.75" customHeight="1">
      <c r="A234" s="194" t="s">
        <v>284</v>
      </c>
      <c r="B234" s="195">
        <v>14.230342</v>
      </c>
    </row>
    <row r="235" spans="1:2" ht="27.75" customHeight="1">
      <c r="A235" s="194" t="s">
        <v>285</v>
      </c>
      <c r="B235" s="195">
        <v>130.86089999999999</v>
      </c>
    </row>
    <row r="236" spans="1:2" ht="27.75" customHeight="1">
      <c r="A236" s="194" t="s">
        <v>286</v>
      </c>
      <c r="B236" s="195">
        <v>209.30526499999999</v>
      </c>
    </row>
    <row r="237" spans="1:2" ht="27.75" customHeight="1">
      <c r="A237" s="194" t="s">
        <v>287</v>
      </c>
      <c r="B237" s="195">
        <v>67.507300000000001</v>
      </c>
    </row>
    <row r="238" spans="1:2" ht="27.75" customHeight="1">
      <c r="A238" s="194" t="s">
        <v>288</v>
      </c>
      <c r="B238" s="195">
        <v>67.507300000000001</v>
      </c>
    </row>
    <row r="239" spans="1:2" ht="27.75" customHeight="1">
      <c r="A239" s="194" t="s">
        <v>289</v>
      </c>
      <c r="B239" s="195">
        <v>4.6349999999999998</v>
      </c>
    </row>
    <row r="240" spans="1:2" ht="27.75" customHeight="1">
      <c r="A240" s="194" t="s">
        <v>290</v>
      </c>
      <c r="B240" s="195">
        <v>4.6349999999999998</v>
      </c>
    </row>
    <row r="241" spans="1:2" ht="27.75" customHeight="1">
      <c r="A241" s="194" t="s">
        <v>291</v>
      </c>
      <c r="B241" s="195">
        <v>5500</v>
      </c>
    </row>
    <row r="242" spans="1:2" ht="27.75" customHeight="1">
      <c r="A242" s="194" t="s">
        <v>292</v>
      </c>
      <c r="B242" s="195">
        <v>5500</v>
      </c>
    </row>
    <row r="243" spans="1:2" ht="27.75" customHeight="1">
      <c r="A243" s="194" t="s">
        <v>293</v>
      </c>
      <c r="B243" s="195">
        <f>284695.086912-15000</f>
        <v>269695.08691200003</v>
      </c>
    </row>
    <row r="244" spans="1:2" ht="27.75" customHeight="1">
      <c r="A244" s="194" t="s">
        <v>294</v>
      </c>
      <c r="B244" s="195">
        <v>62918.109833000002</v>
      </c>
    </row>
    <row r="245" spans="1:2" ht="27.75" customHeight="1">
      <c r="A245" s="194" t="s">
        <v>295</v>
      </c>
      <c r="B245" s="195">
        <v>15475.647025</v>
      </c>
    </row>
    <row r="246" spans="1:2" ht="27.75" customHeight="1">
      <c r="A246" s="194" t="s">
        <v>296</v>
      </c>
      <c r="B246" s="195">
        <v>36874.831684999997</v>
      </c>
    </row>
    <row r="247" spans="1:2" ht="27.75" customHeight="1">
      <c r="A247" s="194" t="s">
        <v>297</v>
      </c>
      <c r="B247" s="195">
        <v>59.306491000000001</v>
      </c>
    </row>
    <row r="248" spans="1:2" ht="27.75" customHeight="1">
      <c r="A248" s="194" t="s">
        <v>298</v>
      </c>
      <c r="B248" s="195">
        <v>964.14192600000001</v>
      </c>
    </row>
    <row r="249" spans="1:2" ht="27.75" customHeight="1">
      <c r="A249" s="194" t="s">
        <v>299</v>
      </c>
      <c r="B249" s="195">
        <v>926.29244600000004</v>
      </c>
    </row>
    <row r="250" spans="1:2" ht="27.75" customHeight="1">
      <c r="A250" s="194" t="s">
        <v>300</v>
      </c>
      <c r="B250" s="195">
        <v>47</v>
      </c>
    </row>
    <row r="251" spans="1:2" ht="27.75" customHeight="1">
      <c r="A251" s="194" t="s">
        <v>301</v>
      </c>
      <c r="B251" s="195">
        <v>8570.8902600000001</v>
      </c>
    </row>
    <row r="252" spans="1:2" ht="27.75" customHeight="1">
      <c r="A252" s="194" t="s">
        <v>302</v>
      </c>
      <c r="B252" s="195">
        <v>994.61015999999995</v>
      </c>
    </row>
    <row r="253" spans="1:2" ht="27.75" customHeight="1">
      <c r="A253" s="194" t="s">
        <v>303</v>
      </c>
      <c r="B253" s="195">
        <v>994.61015999999995</v>
      </c>
    </row>
    <row r="254" spans="1:2" ht="27.75" customHeight="1">
      <c r="A254" s="194" t="s">
        <v>304</v>
      </c>
      <c r="B254" s="195">
        <v>32269.390992000001</v>
      </c>
    </row>
    <row r="255" spans="1:2" ht="27.75" customHeight="1">
      <c r="A255" s="194" t="s">
        <v>305</v>
      </c>
      <c r="B255" s="195">
        <v>32269.390992000001</v>
      </c>
    </row>
    <row r="256" spans="1:2" ht="27.75" customHeight="1">
      <c r="A256" s="194" t="s">
        <v>306</v>
      </c>
      <c r="B256" s="195">
        <v>28841.597874999999</v>
      </c>
    </row>
    <row r="257" spans="1:2" ht="27.75" customHeight="1">
      <c r="A257" s="194" t="s">
        <v>307</v>
      </c>
      <c r="B257" s="195">
        <v>28841.597874999999</v>
      </c>
    </row>
    <row r="258" spans="1:2" ht="27.75" customHeight="1">
      <c r="A258" s="194" t="s">
        <v>308</v>
      </c>
      <c r="B258" s="195">
        <f>159671.378052-15000</f>
        <v>144671.37805199999</v>
      </c>
    </row>
    <row r="259" spans="1:2" ht="27.75" customHeight="1">
      <c r="A259" s="194" t="s">
        <v>309</v>
      </c>
      <c r="B259" s="195">
        <f>159671.378052-15000</f>
        <v>144671.37805199999</v>
      </c>
    </row>
    <row r="260" spans="1:2" ht="27.75" customHeight="1">
      <c r="A260" s="194" t="s">
        <v>310</v>
      </c>
      <c r="B260" s="195">
        <v>10480.427754</v>
      </c>
    </row>
    <row r="261" spans="1:2" ht="27.75" customHeight="1">
      <c r="A261" s="194" t="s">
        <v>311</v>
      </c>
      <c r="B261" s="195">
        <v>4453.6137879999997</v>
      </c>
    </row>
    <row r="262" spans="1:2" ht="27.75" customHeight="1">
      <c r="A262" s="194" t="s">
        <v>312</v>
      </c>
      <c r="B262" s="195">
        <v>994.41563299999996</v>
      </c>
    </row>
    <row r="263" spans="1:2" ht="27.75" customHeight="1">
      <c r="A263" s="194" t="s">
        <v>313</v>
      </c>
      <c r="B263" s="195">
        <v>2603.0671689999999</v>
      </c>
    </row>
    <row r="264" spans="1:2" ht="27.75" customHeight="1">
      <c r="A264" s="194" t="s">
        <v>314</v>
      </c>
      <c r="B264" s="195">
        <v>14</v>
      </c>
    </row>
    <row r="265" spans="1:2" ht="27.75" customHeight="1">
      <c r="A265" s="194" t="s">
        <v>315</v>
      </c>
      <c r="B265" s="195">
        <v>190.74134699999999</v>
      </c>
    </row>
    <row r="266" spans="1:2" ht="27.75" customHeight="1">
      <c r="A266" s="194" t="s">
        <v>316</v>
      </c>
      <c r="B266" s="195">
        <v>138.77000000000001</v>
      </c>
    </row>
    <row r="267" spans="1:2" ht="27.75" customHeight="1">
      <c r="A267" s="194" t="s">
        <v>317</v>
      </c>
      <c r="B267" s="195">
        <v>512.61963900000001</v>
      </c>
    </row>
    <row r="268" spans="1:2" ht="27.75" customHeight="1">
      <c r="A268" s="194" t="s">
        <v>318</v>
      </c>
      <c r="B268" s="195">
        <v>2.6431</v>
      </c>
    </row>
    <row r="269" spans="1:2" ht="27.75" customHeight="1">
      <c r="A269" s="194" t="s">
        <v>319</v>
      </c>
      <c r="B269" s="195">
        <v>2.6431</v>
      </c>
    </row>
    <row r="270" spans="1:2" ht="27.75" customHeight="1">
      <c r="A270" s="194" t="s">
        <v>320</v>
      </c>
      <c r="B270" s="195">
        <v>2117.1708659999999</v>
      </c>
    </row>
    <row r="271" spans="1:2" ht="27.75" customHeight="1">
      <c r="A271" s="194" t="s">
        <v>321</v>
      </c>
      <c r="B271" s="195">
        <v>79.64</v>
      </c>
    </row>
    <row r="272" spans="1:2" ht="27.75" customHeight="1">
      <c r="A272" s="194" t="s">
        <v>322</v>
      </c>
      <c r="B272" s="195">
        <v>2022.4308659999999</v>
      </c>
    </row>
    <row r="273" spans="1:2" ht="27.75" customHeight="1">
      <c r="A273" s="194" t="s">
        <v>323</v>
      </c>
      <c r="B273" s="195">
        <v>15.1</v>
      </c>
    </row>
    <row r="274" spans="1:2" ht="27.75" customHeight="1">
      <c r="A274" s="194" t="s">
        <v>324</v>
      </c>
      <c r="B274" s="195">
        <v>3907</v>
      </c>
    </row>
    <row r="275" spans="1:2" ht="27.75" customHeight="1">
      <c r="A275" s="194" t="s">
        <v>325</v>
      </c>
      <c r="B275" s="195">
        <v>3907</v>
      </c>
    </row>
    <row r="276" spans="1:2" ht="27.75" customHeight="1">
      <c r="A276" s="194" t="s">
        <v>326</v>
      </c>
      <c r="B276" s="195">
        <v>38168.243718999998</v>
      </c>
    </row>
    <row r="277" spans="1:2" ht="27.75" customHeight="1">
      <c r="A277" s="194" t="s">
        <v>327</v>
      </c>
      <c r="B277" s="195">
        <v>20199.005719000001</v>
      </c>
    </row>
    <row r="278" spans="1:2" ht="27.75" customHeight="1">
      <c r="A278" s="194" t="s">
        <v>328</v>
      </c>
      <c r="B278" s="195">
        <v>20000</v>
      </c>
    </row>
    <row r="279" spans="1:2" ht="27.75" customHeight="1">
      <c r="A279" s="194" t="s">
        <v>329</v>
      </c>
      <c r="B279" s="195">
        <v>199.005719</v>
      </c>
    </row>
    <row r="280" spans="1:2" ht="27.75" customHeight="1">
      <c r="A280" s="194" t="s">
        <v>330</v>
      </c>
      <c r="B280" s="195">
        <v>17969.238000000001</v>
      </c>
    </row>
    <row r="281" spans="1:2" ht="27.75" customHeight="1">
      <c r="A281" s="194" t="s">
        <v>331</v>
      </c>
      <c r="B281" s="195">
        <v>17969.238000000001</v>
      </c>
    </row>
    <row r="282" spans="1:2" ht="27.75" customHeight="1">
      <c r="A282" s="194" t="s">
        <v>332</v>
      </c>
      <c r="B282" s="195">
        <v>4000</v>
      </c>
    </row>
    <row r="283" spans="1:2" ht="27.75" customHeight="1">
      <c r="A283" s="194" t="s">
        <v>333</v>
      </c>
      <c r="B283" s="195">
        <v>4000</v>
      </c>
    </row>
    <row r="284" spans="1:2" ht="27.75" customHeight="1">
      <c r="A284" s="194" t="s">
        <v>334</v>
      </c>
      <c r="B284" s="195">
        <v>4000</v>
      </c>
    </row>
    <row r="285" spans="1:2" ht="27.75" customHeight="1">
      <c r="A285" s="194" t="s">
        <v>335</v>
      </c>
      <c r="B285" s="195">
        <v>18160</v>
      </c>
    </row>
    <row r="286" spans="1:2" ht="27.75" customHeight="1">
      <c r="A286" s="194" t="s">
        <v>336</v>
      </c>
      <c r="B286" s="195">
        <v>18160</v>
      </c>
    </row>
    <row r="287" spans="1:2" ht="27.75" customHeight="1">
      <c r="A287" s="194" t="s">
        <v>337</v>
      </c>
      <c r="B287" s="195">
        <v>2313.0210830000001</v>
      </c>
    </row>
    <row r="288" spans="1:2" ht="27.75" customHeight="1">
      <c r="A288" s="194" t="s">
        <v>338</v>
      </c>
      <c r="B288" s="195">
        <v>1949.0210830000001</v>
      </c>
    </row>
    <row r="289" spans="1:2" ht="27.75" customHeight="1">
      <c r="A289" s="194" t="s">
        <v>339</v>
      </c>
      <c r="B289" s="195">
        <v>1597.0321469999999</v>
      </c>
    </row>
    <row r="290" spans="1:2" ht="27.75" customHeight="1">
      <c r="A290" s="194" t="s">
        <v>340</v>
      </c>
      <c r="B290" s="195">
        <v>351.98893600000002</v>
      </c>
    </row>
    <row r="291" spans="1:2" ht="27.75" customHeight="1">
      <c r="A291" s="194" t="s">
        <v>341</v>
      </c>
      <c r="B291" s="195">
        <v>364</v>
      </c>
    </row>
    <row r="292" spans="1:2" ht="27.75" customHeight="1">
      <c r="A292" s="194" t="s">
        <v>342</v>
      </c>
      <c r="B292" s="195">
        <v>364</v>
      </c>
    </row>
    <row r="293" spans="1:2" ht="27.75" customHeight="1">
      <c r="A293" s="194" t="s">
        <v>343</v>
      </c>
      <c r="B293" s="195">
        <v>18807.1495</v>
      </c>
    </row>
    <row r="294" spans="1:2" ht="27.75" customHeight="1">
      <c r="A294" s="194" t="s">
        <v>344</v>
      </c>
      <c r="B294" s="195">
        <v>18807.1495</v>
      </c>
    </row>
    <row r="295" spans="1:2" ht="27.75" customHeight="1">
      <c r="A295" s="194" t="s">
        <v>345</v>
      </c>
      <c r="B295" s="195">
        <v>10361.402902</v>
      </c>
    </row>
    <row r="296" spans="1:2" ht="27.75" customHeight="1">
      <c r="A296" s="194" t="s">
        <v>346</v>
      </c>
      <c r="B296" s="195">
        <v>8445.7465979999997</v>
      </c>
    </row>
    <row r="297" spans="1:2" ht="27.75" customHeight="1">
      <c r="A297" s="194" t="s">
        <v>347</v>
      </c>
      <c r="B297" s="195">
        <v>2651.281982</v>
      </c>
    </row>
    <row r="298" spans="1:2" ht="27.75" customHeight="1">
      <c r="A298" s="194" t="s">
        <v>348</v>
      </c>
      <c r="B298" s="195">
        <v>2651.281982</v>
      </c>
    </row>
    <row r="299" spans="1:2" ht="27.75" customHeight="1">
      <c r="A299" s="194" t="s">
        <v>349</v>
      </c>
      <c r="B299" s="195">
        <v>1059.4527399999999</v>
      </c>
    </row>
    <row r="300" spans="1:2" ht="27.75" customHeight="1">
      <c r="A300" s="194" t="s">
        <v>350</v>
      </c>
      <c r="B300" s="195">
        <v>1399.1466</v>
      </c>
    </row>
    <row r="301" spans="1:2" ht="27.75" customHeight="1">
      <c r="A301" s="194" t="s">
        <v>351</v>
      </c>
      <c r="B301" s="195">
        <v>36</v>
      </c>
    </row>
    <row r="302" spans="1:2" ht="27.75" customHeight="1">
      <c r="A302" s="194" t="s">
        <v>352</v>
      </c>
      <c r="B302" s="195">
        <v>156.68264199999999</v>
      </c>
    </row>
    <row r="303" spans="1:2" ht="27.75" customHeight="1">
      <c r="A303" s="194" t="s">
        <v>353</v>
      </c>
      <c r="B303" s="195">
        <v>6724.1017000000002</v>
      </c>
    </row>
    <row r="304" spans="1:2" ht="27.75" customHeight="1">
      <c r="A304" s="194" t="s">
        <v>354</v>
      </c>
      <c r="B304" s="195">
        <v>6724.1017000000002</v>
      </c>
    </row>
    <row r="305" spans="1:2" ht="27.75" customHeight="1">
      <c r="A305" s="194" t="s">
        <v>355</v>
      </c>
      <c r="B305" s="195">
        <v>6724.1017000000002</v>
      </c>
    </row>
    <row r="306" spans="1:2" ht="27.75" customHeight="1">
      <c r="A306" s="194" t="s">
        <v>356</v>
      </c>
      <c r="B306" s="195">
        <v>20897.875</v>
      </c>
    </row>
    <row r="307" spans="1:2" ht="27.75" customHeight="1">
      <c r="A307" s="194" t="s">
        <v>357</v>
      </c>
      <c r="B307" s="195">
        <v>20897.875</v>
      </c>
    </row>
    <row r="308" spans="1:2" ht="27.75" customHeight="1">
      <c r="A308" s="194" t="s">
        <v>358</v>
      </c>
      <c r="B308" s="195">
        <v>20897.875</v>
      </c>
    </row>
    <row r="309" spans="1:2" ht="27.75" customHeight="1">
      <c r="A309" s="194" t="s">
        <v>359</v>
      </c>
      <c r="B309" s="195">
        <v>201.544894</v>
      </c>
    </row>
    <row r="310" spans="1:2" ht="27.75" customHeight="1">
      <c r="A310" s="194" t="s">
        <v>360</v>
      </c>
      <c r="B310" s="195">
        <v>201.544894</v>
      </c>
    </row>
    <row r="311" spans="1:2" ht="27.75" customHeight="1">
      <c r="A311" s="193" t="s">
        <v>361</v>
      </c>
      <c r="B311" s="196">
        <f>B5+B77+B100+B117+B127+B148+B210+B232+B243+B260+B276+B282+B285+B287+B293+B297+B303+B306+B309</f>
        <v>1119258.0896600001</v>
      </c>
    </row>
  </sheetData>
  <mergeCells count="1">
    <mergeCell ref="A2:B2"/>
  </mergeCells>
  <phoneticPr fontId="30" type="noConversion"/>
  <printOptions horizontalCentered="1"/>
  <pageMargins left="0.74803149606299202" right="0.66929133858267698" top="0.98425196850393704" bottom="0.98425196850393704" header="0.511811023622047" footer="0.511811023622047"/>
  <pageSetup paperSize="9" scale="90" firstPageNumber="14" orientation="portrait" useFirstPageNumber="1"/>
  <headerFooter differentOddEven="1">
    <oddFooter>&amp;L&amp;P</oddFooter>
    <evenFooter>&amp;R&amp;P</evenFooter>
  </headerFooter>
</worksheet>
</file>

<file path=xl/worksheets/sheet5.xml><?xml version="1.0" encoding="utf-8"?>
<worksheet xmlns="http://schemas.openxmlformats.org/spreadsheetml/2006/main" xmlns:r="http://schemas.openxmlformats.org/officeDocument/2006/relationships">
  <dimension ref="A1:B33"/>
  <sheetViews>
    <sheetView workbookViewId="0">
      <selection activeCell="D10" sqref="D10"/>
    </sheetView>
  </sheetViews>
  <sheetFormatPr defaultColWidth="9" defaultRowHeight="27.75" customHeight="1"/>
  <cols>
    <col min="1" max="1" width="44.875" style="182" customWidth="1"/>
    <col min="2" max="2" width="28.625" style="182" customWidth="1"/>
    <col min="3" max="16384" width="9" style="182"/>
  </cols>
  <sheetData>
    <row r="1" spans="1:2" ht="27.75" customHeight="1">
      <c r="A1" s="183" t="s">
        <v>362</v>
      </c>
      <c r="B1" s="183"/>
    </row>
    <row r="2" spans="1:2" ht="27.75" customHeight="1">
      <c r="A2" s="269" t="s">
        <v>363</v>
      </c>
      <c r="B2" s="269"/>
    </row>
    <row r="3" spans="1:2" ht="27.75" customHeight="1">
      <c r="A3" s="184"/>
      <c r="B3" s="185" t="s">
        <v>2</v>
      </c>
    </row>
    <row r="4" spans="1:2" ht="27.75" customHeight="1">
      <c r="A4" s="186" t="s">
        <v>364</v>
      </c>
      <c r="B4" s="186" t="s">
        <v>5</v>
      </c>
    </row>
    <row r="5" spans="1:2" ht="27.75" customHeight="1">
      <c r="A5" s="187" t="s">
        <v>365</v>
      </c>
      <c r="B5" s="188">
        <v>65812.887222000005</v>
      </c>
    </row>
    <row r="6" spans="1:2" ht="27.75" customHeight="1">
      <c r="A6" s="187" t="s">
        <v>366</v>
      </c>
      <c r="B6" s="188">
        <v>45703.280627</v>
      </c>
    </row>
    <row r="7" spans="1:2" ht="27.75" customHeight="1">
      <c r="A7" s="187" t="s">
        <v>367</v>
      </c>
      <c r="B7" s="188">
        <v>4914.5457200000001</v>
      </c>
    </row>
    <row r="8" spans="1:2" ht="27.75" customHeight="1">
      <c r="A8" s="187" t="s">
        <v>368</v>
      </c>
      <c r="B8" s="188">
        <v>4033.9512100000002</v>
      </c>
    </row>
    <row r="9" spans="1:2" ht="27.75" customHeight="1">
      <c r="A9" s="187" t="s">
        <v>369</v>
      </c>
      <c r="B9" s="188">
        <v>11161.109665</v>
      </c>
    </row>
    <row r="10" spans="1:2" ht="27.75" customHeight="1">
      <c r="A10" s="187" t="s">
        <v>370</v>
      </c>
      <c r="B10" s="188">
        <v>13622.731763</v>
      </c>
    </row>
    <row r="11" spans="1:2" ht="27.75" customHeight="1">
      <c r="A11" s="187" t="s">
        <v>371</v>
      </c>
      <c r="B11" s="188">
        <v>6342.7313590000003</v>
      </c>
    </row>
    <row r="12" spans="1:2" ht="27.75" customHeight="1">
      <c r="A12" s="187" t="s">
        <v>372</v>
      </c>
      <c r="B12" s="188">
        <v>77.177218999999994</v>
      </c>
    </row>
    <row r="13" spans="1:2" ht="27.75" customHeight="1">
      <c r="A13" s="187" t="s">
        <v>373</v>
      </c>
      <c r="B13" s="188">
        <v>169.17964799999999</v>
      </c>
    </row>
    <row r="14" spans="1:2" ht="27.75" customHeight="1">
      <c r="A14" s="187" t="s">
        <v>374</v>
      </c>
      <c r="B14" s="188">
        <v>1256.6329579999999</v>
      </c>
    </row>
    <row r="15" spans="1:2" ht="27.75" customHeight="1">
      <c r="A15" s="187" t="s">
        <v>375</v>
      </c>
      <c r="B15" s="188">
        <v>3490.068201</v>
      </c>
    </row>
    <row r="16" spans="1:2" ht="27.75" customHeight="1">
      <c r="A16" s="187" t="s">
        <v>376</v>
      </c>
      <c r="B16" s="188">
        <v>33.824935000000004</v>
      </c>
    </row>
    <row r="17" spans="1:2" ht="27.75" customHeight="1">
      <c r="A17" s="187" t="s">
        <v>377</v>
      </c>
      <c r="B17" s="188">
        <v>94.860658000000001</v>
      </c>
    </row>
    <row r="18" spans="1:2" ht="27.75" customHeight="1">
      <c r="A18" s="187" t="s">
        <v>378</v>
      </c>
      <c r="B18" s="188">
        <v>264.05927200000002</v>
      </c>
    </row>
    <row r="19" spans="1:2" ht="27.75" customHeight="1">
      <c r="A19" s="187" t="s">
        <v>379</v>
      </c>
      <c r="B19" s="188">
        <v>371.20710300000002</v>
      </c>
    </row>
    <row r="20" spans="1:2" ht="27.75" customHeight="1">
      <c r="A20" s="187" t="s">
        <v>380</v>
      </c>
      <c r="B20" s="188">
        <v>1522.9904100000001</v>
      </c>
    </row>
    <row r="21" spans="1:2" ht="27.75" customHeight="1">
      <c r="A21" s="187" t="s">
        <v>381</v>
      </c>
      <c r="B21" s="188">
        <v>339.56917600000003</v>
      </c>
    </row>
    <row r="22" spans="1:2" ht="27.75" customHeight="1">
      <c r="A22" s="187" t="s">
        <v>382</v>
      </c>
      <c r="B22" s="188">
        <v>332.27273600000001</v>
      </c>
    </row>
    <row r="23" spans="1:2" ht="27.75" customHeight="1">
      <c r="A23" s="187" t="s">
        <v>383</v>
      </c>
      <c r="B23" s="188">
        <v>7.2964399999999996</v>
      </c>
    </row>
    <row r="24" spans="1:2" ht="27.75" customHeight="1">
      <c r="A24" s="187" t="s">
        <v>384</v>
      </c>
      <c r="B24" s="188">
        <v>90481.113448000004</v>
      </c>
    </row>
    <row r="25" spans="1:2" ht="27.75" customHeight="1">
      <c r="A25" s="187" t="s">
        <v>385</v>
      </c>
      <c r="B25" s="188">
        <v>77547.266996999999</v>
      </c>
    </row>
    <row r="26" spans="1:2" ht="27.75" customHeight="1">
      <c r="A26" s="187" t="s">
        <v>386</v>
      </c>
      <c r="B26" s="188">
        <v>12933.846450999999</v>
      </c>
    </row>
    <row r="27" spans="1:2" ht="27.75" customHeight="1">
      <c r="A27" s="187" t="s">
        <v>387</v>
      </c>
      <c r="B27" s="188">
        <v>19.928599999999999</v>
      </c>
    </row>
    <row r="28" spans="1:2" ht="27.75" customHeight="1">
      <c r="A28" s="187" t="s">
        <v>388</v>
      </c>
      <c r="B28" s="188">
        <v>19.928599999999999</v>
      </c>
    </row>
    <row r="29" spans="1:2" ht="27.75" customHeight="1">
      <c r="A29" s="187" t="s">
        <v>389</v>
      </c>
      <c r="B29" s="188">
        <v>928.99482399999999</v>
      </c>
    </row>
    <row r="30" spans="1:2" ht="27.75" customHeight="1">
      <c r="A30" s="187" t="s">
        <v>390</v>
      </c>
      <c r="B30" s="188">
        <v>124.336201</v>
      </c>
    </row>
    <row r="31" spans="1:2" ht="27.75" customHeight="1">
      <c r="A31" s="187" t="s">
        <v>391</v>
      </c>
      <c r="B31" s="188">
        <v>733.53327899999999</v>
      </c>
    </row>
    <row r="32" spans="1:2" ht="27.75" customHeight="1">
      <c r="A32" s="187" t="s">
        <v>392</v>
      </c>
      <c r="B32" s="188">
        <v>71.125343999999998</v>
      </c>
    </row>
    <row r="33" spans="1:2" ht="27.75" customHeight="1">
      <c r="A33" s="187" t="s">
        <v>393</v>
      </c>
      <c r="B33" s="188">
        <v>171205.225033</v>
      </c>
    </row>
  </sheetData>
  <mergeCells count="1">
    <mergeCell ref="A2:B2"/>
  </mergeCells>
  <phoneticPr fontId="30" type="noConversion"/>
  <printOptions horizontalCentered="1"/>
  <pageMargins left="0.74803149606299202" right="0.74803149606299202" top="0.98425196850393704" bottom="0.98425196850393704" header="0.511811023622047" footer="0.511811023622047"/>
  <pageSetup paperSize="9" firstPageNumber="26" orientation="portrait" useFirstPageNumber="1"/>
  <headerFooter differentOddEven="1">
    <oddFooter>&amp;L&amp;P</oddFooter>
    <evenFooter>&amp;R&amp;P</evenFooter>
  </headerFooter>
</worksheet>
</file>

<file path=xl/worksheets/sheet6.xml><?xml version="1.0" encoding="utf-8"?>
<worksheet xmlns="http://schemas.openxmlformats.org/spreadsheetml/2006/main" xmlns:r="http://schemas.openxmlformats.org/officeDocument/2006/relationships">
  <dimension ref="A1:C38"/>
  <sheetViews>
    <sheetView workbookViewId="0">
      <selection sqref="A1:XFD1048576"/>
    </sheetView>
  </sheetViews>
  <sheetFormatPr defaultRowHeight="14.25"/>
  <cols>
    <col min="1" max="1" width="57.5" bestFit="1" customWidth="1"/>
    <col min="2" max="2" width="26.625" customWidth="1"/>
    <col min="3" max="3" width="18" bestFit="1" customWidth="1"/>
  </cols>
  <sheetData>
    <row r="1" spans="1:3" ht="22.5">
      <c r="A1" s="270" t="s">
        <v>638</v>
      </c>
      <c r="B1" s="270"/>
      <c r="C1" s="270"/>
    </row>
    <row r="2" spans="1:3" ht="18.75">
      <c r="A2" s="234"/>
      <c r="B2" s="234"/>
      <c r="C2" s="235" t="s">
        <v>2</v>
      </c>
    </row>
    <row r="3" spans="1:3" ht="18.75">
      <c r="A3" s="233" t="s">
        <v>601</v>
      </c>
      <c r="B3" s="233" t="s">
        <v>662</v>
      </c>
      <c r="C3" s="233" t="s">
        <v>602</v>
      </c>
    </row>
    <row r="4" spans="1:3" ht="18.75">
      <c r="A4" s="236" t="s">
        <v>603</v>
      </c>
      <c r="B4" s="236"/>
      <c r="C4" s="236"/>
    </row>
    <row r="5" spans="1:3" ht="18.75">
      <c r="A5" s="236" t="s">
        <v>604</v>
      </c>
      <c r="B5" s="241">
        <v>9686</v>
      </c>
      <c r="C5" s="236">
        <v>9686</v>
      </c>
    </row>
    <row r="6" spans="1:3" ht="18.75">
      <c r="A6" s="236" t="s">
        <v>605</v>
      </c>
      <c r="B6" s="241"/>
      <c r="C6" s="236"/>
    </row>
    <row r="7" spans="1:3" ht="18.75">
      <c r="A7" s="236" t="s">
        <v>606</v>
      </c>
      <c r="B7" s="241">
        <v>6262</v>
      </c>
      <c r="C7" s="236">
        <v>6262</v>
      </c>
    </row>
    <row r="8" spans="1:3" ht="18.75">
      <c r="A8" s="236" t="s">
        <v>607</v>
      </c>
      <c r="B8" s="241"/>
      <c r="C8" s="236"/>
    </row>
    <row r="9" spans="1:3" ht="18.75">
      <c r="A9" s="236" t="s">
        <v>608</v>
      </c>
      <c r="B9" s="241">
        <v>1374</v>
      </c>
      <c r="C9" s="236">
        <v>1374</v>
      </c>
    </row>
    <row r="10" spans="1:3" ht="18.75">
      <c r="A10" s="236" t="s">
        <v>609</v>
      </c>
      <c r="B10" s="241"/>
      <c r="C10" s="236"/>
    </row>
    <row r="11" spans="1:3" ht="18.75">
      <c r="A11" s="236" t="s">
        <v>610</v>
      </c>
      <c r="B11" s="241">
        <v>5000</v>
      </c>
      <c r="C11" s="236"/>
    </row>
    <row r="12" spans="1:3" ht="18.75">
      <c r="A12" s="236" t="s">
        <v>611</v>
      </c>
      <c r="B12" s="241"/>
      <c r="C12" s="236"/>
    </row>
    <row r="13" spans="1:3" ht="18.75">
      <c r="A13" s="236" t="s">
        <v>612</v>
      </c>
      <c r="B13" s="241"/>
      <c r="C13" s="236"/>
    </row>
    <row r="14" spans="1:3" ht="18.75">
      <c r="A14" s="236" t="s">
        <v>613</v>
      </c>
      <c r="B14" s="241">
        <v>10000</v>
      </c>
      <c r="C14" s="236">
        <v>15431</v>
      </c>
    </row>
    <row r="15" spans="1:3" ht="18.75">
      <c r="A15" s="236" t="s">
        <v>614</v>
      </c>
      <c r="B15" s="241"/>
      <c r="C15" s="236"/>
    </row>
    <row r="16" spans="1:3" ht="18.75">
      <c r="A16" s="236" t="s">
        <v>615</v>
      </c>
      <c r="B16" s="241"/>
      <c r="C16" s="236"/>
    </row>
    <row r="17" spans="1:3" ht="18.75">
      <c r="A17" s="236" t="s">
        <v>616</v>
      </c>
      <c r="B17" s="241"/>
      <c r="C17" s="236"/>
    </row>
    <row r="18" spans="1:3" ht="18.75">
      <c r="A18" s="236" t="s">
        <v>617</v>
      </c>
      <c r="B18" s="241"/>
      <c r="C18" s="236"/>
    </row>
    <row r="19" spans="1:3" ht="18.75">
      <c r="A19" s="236" t="s">
        <v>618</v>
      </c>
      <c r="B19" s="241"/>
      <c r="C19" s="236"/>
    </row>
    <row r="20" spans="1:3" ht="18.75">
      <c r="A20" s="236" t="s">
        <v>619</v>
      </c>
      <c r="B20" s="241"/>
      <c r="C20" s="236">
        <v>2413</v>
      </c>
    </row>
    <row r="21" spans="1:3" ht="18.75">
      <c r="A21" s="236" t="s">
        <v>620</v>
      </c>
      <c r="B21" s="241"/>
      <c r="C21" s="236"/>
    </row>
    <row r="22" spans="1:3" ht="18.75">
      <c r="A22" s="236" t="s">
        <v>621</v>
      </c>
      <c r="B22" s="241"/>
      <c r="C22" s="236"/>
    </row>
    <row r="23" spans="1:3" ht="18.75">
      <c r="A23" s="236" t="s">
        <v>622</v>
      </c>
      <c r="B23" s="241"/>
      <c r="C23" s="236"/>
    </row>
    <row r="24" spans="1:3" ht="18.75">
      <c r="A24" s="236" t="s">
        <v>623</v>
      </c>
      <c r="B24" s="241"/>
      <c r="C24" s="236"/>
    </row>
    <row r="25" spans="1:3" ht="18.75">
      <c r="A25" s="236" t="s">
        <v>624</v>
      </c>
      <c r="B25" s="241"/>
      <c r="C25" s="236"/>
    </row>
    <row r="26" spans="1:3" ht="18.75">
      <c r="A26" s="236" t="s">
        <v>625</v>
      </c>
      <c r="B26" s="241"/>
      <c r="C26" s="236"/>
    </row>
    <row r="27" spans="1:3" ht="18.75">
      <c r="A27" s="236" t="s">
        <v>626</v>
      </c>
      <c r="B27" s="241"/>
      <c r="C27" s="236"/>
    </row>
    <row r="28" spans="1:3" ht="18.75">
      <c r="A28" s="236" t="s">
        <v>627</v>
      </c>
      <c r="B28" s="241"/>
      <c r="C28" s="236"/>
    </row>
    <row r="29" spans="1:3" ht="18.75">
      <c r="A29" s="236" t="s">
        <v>628</v>
      </c>
      <c r="B29" s="241"/>
      <c r="C29" s="236"/>
    </row>
    <row r="30" spans="1:3" ht="18.75">
      <c r="A30" s="236" t="s">
        <v>629</v>
      </c>
      <c r="B30" s="241"/>
      <c r="C30" s="236"/>
    </row>
    <row r="31" spans="1:3" ht="18.75">
      <c r="A31" s="236" t="s">
        <v>630</v>
      </c>
      <c r="B31" s="241"/>
      <c r="C31" s="236"/>
    </row>
    <row r="32" spans="1:3" ht="18.75">
      <c r="A32" s="236" t="s">
        <v>631</v>
      </c>
      <c r="B32" s="241"/>
      <c r="C32" s="236"/>
    </row>
    <row r="33" spans="1:3" ht="18.75">
      <c r="A33" s="236" t="s">
        <v>632</v>
      </c>
      <c r="B33" s="241"/>
      <c r="C33" s="236"/>
    </row>
    <row r="34" spans="1:3" ht="18.75">
      <c r="A34" s="236" t="s">
        <v>633</v>
      </c>
      <c r="B34" s="241"/>
      <c r="C34" s="236"/>
    </row>
    <row r="35" spans="1:3" ht="18.75">
      <c r="A35" s="236" t="s">
        <v>634</v>
      </c>
      <c r="B35" s="241"/>
      <c r="C35" s="236"/>
    </row>
    <row r="36" spans="1:3" ht="18.75">
      <c r="A36" s="236" t="s">
        <v>635</v>
      </c>
      <c r="B36" s="241"/>
      <c r="C36" s="236"/>
    </row>
    <row r="37" spans="1:3" ht="18.75">
      <c r="A37" s="236" t="s">
        <v>636</v>
      </c>
      <c r="B37" s="241">
        <v>989</v>
      </c>
      <c r="C37" s="236">
        <v>5879</v>
      </c>
    </row>
    <row r="38" spans="1:3" ht="18.75">
      <c r="A38" s="232" t="s">
        <v>637</v>
      </c>
      <c r="B38" s="242">
        <f>SUM(B5:B37)</f>
        <v>33311</v>
      </c>
      <c r="C38" s="236">
        <f>SUM(C5:C37)</f>
        <v>41045</v>
      </c>
    </row>
  </sheetData>
  <mergeCells count="1">
    <mergeCell ref="A1:C1"/>
  </mergeCells>
  <phoneticPr fontId="30"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C25"/>
  <sheetViews>
    <sheetView workbookViewId="0">
      <selection activeCell="H15" sqref="H15"/>
    </sheetView>
  </sheetViews>
  <sheetFormatPr defaultRowHeight="14.25"/>
  <cols>
    <col min="1" max="1" width="34.5" customWidth="1"/>
    <col min="2" max="2" width="25.625" customWidth="1"/>
    <col min="3" max="3" width="18" bestFit="1" customWidth="1"/>
  </cols>
  <sheetData>
    <row r="1" spans="1:3" ht="22.5">
      <c r="A1" s="271" t="s">
        <v>661</v>
      </c>
      <c r="B1" s="271"/>
      <c r="C1" s="271"/>
    </row>
    <row r="2" spans="1:3" ht="18.75">
      <c r="A2" s="237"/>
      <c r="B2" s="237"/>
      <c r="C2" s="240" t="s">
        <v>2</v>
      </c>
    </row>
    <row r="3" spans="1:3" ht="18.75">
      <c r="A3" s="239" t="s">
        <v>601</v>
      </c>
      <c r="B3" s="239" t="s">
        <v>663</v>
      </c>
      <c r="C3" s="239" t="s">
        <v>602</v>
      </c>
    </row>
    <row r="4" spans="1:3" ht="18.75">
      <c r="A4" s="238" t="s">
        <v>639</v>
      </c>
      <c r="B4" s="243"/>
      <c r="C4" s="238"/>
    </row>
    <row r="5" spans="1:3" ht="18.75">
      <c r="A5" s="238" t="s">
        <v>640</v>
      </c>
      <c r="B5" s="243">
        <v>120</v>
      </c>
      <c r="C5" s="238">
        <v>2179</v>
      </c>
    </row>
    <row r="6" spans="1:3" ht="18.75">
      <c r="A6" s="238" t="s">
        <v>641</v>
      </c>
      <c r="B6" s="243"/>
      <c r="C6" s="238">
        <v>0</v>
      </c>
    </row>
    <row r="7" spans="1:3" ht="18.75">
      <c r="A7" s="238" t="s">
        <v>642</v>
      </c>
      <c r="B7" s="243"/>
      <c r="C7" s="238">
        <v>13</v>
      </c>
    </row>
    <row r="8" spans="1:3" ht="18.75">
      <c r="A8" s="238" t="s">
        <v>643</v>
      </c>
      <c r="B8" s="243">
        <v>981</v>
      </c>
      <c r="C8" s="238">
        <v>0</v>
      </c>
    </row>
    <row r="9" spans="1:3" ht="18.75">
      <c r="A9" s="238" t="s">
        <v>644</v>
      </c>
      <c r="B9" s="243">
        <v>24306</v>
      </c>
      <c r="C9" s="238">
        <v>20502</v>
      </c>
    </row>
    <row r="10" spans="1:3" ht="18.75">
      <c r="A10" s="238" t="s">
        <v>645</v>
      </c>
      <c r="B10" s="243">
        <v>9410</v>
      </c>
      <c r="C10" s="238">
        <v>24250</v>
      </c>
    </row>
    <row r="11" spans="1:3" ht="18.75">
      <c r="A11" s="238" t="s">
        <v>646</v>
      </c>
      <c r="B11" s="243">
        <v>205</v>
      </c>
      <c r="C11" s="238">
        <v>211</v>
      </c>
    </row>
    <row r="12" spans="1:3" ht="18.75">
      <c r="A12" s="238" t="s">
        <v>647</v>
      </c>
      <c r="B12" s="243">
        <v>7153</v>
      </c>
      <c r="C12" s="238">
        <v>455</v>
      </c>
    </row>
    <row r="13" spans="1:3" ht="18.75">
      <c r="A13" s="238" t="s">
        <v>648</v>
      </c>
      <c r="B13" s="243">
        <v>150</v>
      </c>
      <c r="C13" s="238">
        <v>603</v>
      </c>
    </row>
    <row r="14" spans="1:3" ht="18.75">
      <c r="A14" s="238" t="s">
        <v>649</v>
      </c>
      <c r="B14" s="243">
        <v>420</v>
      </c>
      <c r="C14" s="238">
        <v>476</v>
      </c>
    </row>
    <row r="15" spans="1:3" ht="18.75">
      <c r="A15" s="238" t="s">
        <v>650</v>
      </c>
      <c r="B15" s="243">
        <v>22</v>
      </c>
      <c r="C15" s="238">
        <v>572</v>
      </c>
    </row>
    <row r="16" spans="1:3" ht="18.75">
      <c r="A16" s="238" t="s">
        <v>651</v>
      </c>
      <c r="B16" s="243">
        <v>332</v>
      </c>
      <c r="C16" s="238">
        <v>150</v>
      </c>
    </row>
    <row r="17" spans="1:3" ht="18.75">
      <c r="A17" s="238" t="s">
        <v>652</v>
      </c>
      <c r="B17" s="243"/>
      <c r="C17" s="238">
        <v>55</v>
      </c>
    </row>
    <row r="18" spans="1:3" ht="18.75">
      <c r="A18" s="238" t="s">
        <v>653</v>
      </c>
      <c r="B18" s="243">
        <v>13010</v>
      </c>
      <c r="C18" s="238">
        <v>4638</v>
      </c>
    </row>
    <row r="19" spans="1:3" ht="18.75">
      <c r="A19" s="238" t="s">
        <v>654</v>
      </c>
      <c r="B19" s="243">
        <v>5428</v>
      </c>
      <c r="C19" s="238">
        <v>7466</v>
      </c>
    </row>
    <row r="20" spans="1:3" ht="18.75">
      <c r="A20" s="238" t="s">
        <v>655</v>
      </c>
      <c r="B20" s="243"/>
      <c r="C20" s="238">
        <v>0</v>
      </c>
    </row>
    <row r="21" spans="1:3" ht="18.75">
      <c r="A21" s="238" t="s">
        <v>656</v>
      </c>
      <c r="B21" s="243"/>
      <c r="C21" s="238">
        <v>30</v>
      </c>
    </row>
    <row r="22" spans="1:3" ht="18.75">
      <c r="A22" s="238" t="s">
        <v>657</v>
      </c>
      <c r="B22" s="243">
        <v>2450</v>
      </c>
      <c r="C22" s="238">
        <v>0</v>
      </c>
    </row>
    <row r="23" spans="1:3" ht="18.75">
      <c r="A23" s="238" t="s">
        <v>658</v>
      </c>
      <c r="B23" s="243"/>
      <c r="C23" s="238">
        <v>0</v>
      </c>
    </row>
    <row r="24" spans="1:3" ht="18.75">
      <c r="A24" s="238" t="s">
        <v>659</v>
      </c>
      <c r="B24" s="243">
        <v>24</v>
      </c>
      <c r="C24" s="238">
        <v>16</v>
      </c>
    </row>
    <row r="25" spans="1:3" ht="18.75">
      <c r="A25" s="238" t="s">
        <v>660</v>
      </c>
      <c r="B25" s="238">
        <f>SUM(B4:B24)</f>
        <v>64011</v>
      </c>
      <c r="C25" s="238">
        <v>61616</v>
      </c>
    </row>
  </sheetData>
  <mergeCells count="1">
    <mergeCell ref="A1:C1"/>
  </mergeCells>
  <phoneticPr fontId="30"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rgb="FFFFC000"/>
  </sheetPr>
  <dimension ref="A1:D17"/>
  <sheetViews>
    <sheetView workbookViewId="0">
      <selection activeCell="I11" sqref="I11"/>
    </sheetView>
  </sheetViews>
  <sheetFormatPr defaultColWidth="9" defaultRowHeight="14.25"/>
  <cols>
    <col min="1" max="1" width="26.25" customWidth="1"/>
    <col min="2" max="2" width="12.625" customWidth="1"/>
    <col min="3" max="3" width="31.75" customWidth="1"/>
    <col min="4" max="4" width="12.625" customWidth="1"/>
  </cols>
  <sheetData>
    <row r="1" spans="1:4" ht="23.25" customHeight="1">
      <c r="A1" t="s">
        <v>394</v>
      </c>
    </row>
    <row r="2" spans="1:4" ht="42" customHeight="1">
      <c r="A2" s="272" t="s">
        <v>395</v>
      </c>
      <c r="B2" s="272"/>
      <c r="C2" s="272"/>
      <c r="D2" s="272"/>
    </row>
    <row r="3" spans="1:4" ht="24" customHeight="1">
      <c r="D3" s="38" t="s">
        <v>2</v>
      </c>
    </row>
    <row r="4" spans="1:4" ht="30" customHeight="1">
      <c r="A4" s="143" t="s">
        <v>25</v>
      </c>
      <c r="B4" s="143" t="s">
        <v>396</v>
      </c>
      <c r="C4" s="143" t="s">
        <v>25</v>
      </c>
      <c r="D4" s="143" t="s">
        <v>396</v>
      </c>
    </row>
    <row r="5" spans="1:4" ht="30" customHeight="1">
      <c r="A5" s="43" t="s">
        <v>397</v>
      </c>
      <c r="B5" s="178">
        <f>SUM(B6:B9)</f>
        <v>1930956.3</v>
      </c>
      <c r="C5" s="43" t="s">
        <v>398</v>
      </c>
      <c r="D5" s="144">
        <f>SUM(D6:D9)</f>
        <v>1966651.21</v>
      </c>
    </row>
    <row r="6" spans="1:4" ht="30" customHeight="1">
      <c r="A6" s="43" t="s">
        <v>399</v>
      </c>
      <c r="B6" s="179">
        <f>一般公共预算收入!C6</f>
        <v>1755863</v>
      </c>
      <c r="C6" s="43" t="s">
        <v>400</v>
      </c>
      <c r="D6" s="144">
        <f>一般公共预算支出!C26</f>
        <v>1119258.0900000001</v>
      </c>
    </row>
    <row r="7" spans="1:4" ht="30" customHeight="1">
      <c r="A7" s="43" t="s">
        <v>401</v>
      </c>
      <c r="B7" s="178">
        <v>17322.3</v>
      </c>
      <c r="C7" s="43" t="s">
        <v>402</v>
      </c>
      <c r="D7" s="144">
        <f>一般公共预算支出!C28</f>
        <v>102661.12</v>
      </c>
    </row>
    <row r="8" spans="1:4" ht="30" customHeight="1">
      <c r="A8" s="43" t="s">
        <v>403</v>
      </c>
      <c r="B8" s="178">
        <v>142771</v>
      </c>
      <c r="C8" s="43" t="s">
        <v>404</v>
      </c>
      <c r="D8" s="144">
        <v>729732</v>
      </c>
    </row>
    <row r="9" spans="1:4" ht="30" customHeight="1">
      <c r="A9" s="145" t="s">
        <v>405</v>
      </c>
      <c r="B9" s="180">
        <v>15000</v>
      </c>
      <c r="C9" s="43" t="s">
        <v>406</v>
      </c>
      <c r="D9" s="143">
        <f>一般公共预算支出!C27</f>
        <v>15000</v>
      </c>
    </row>
    <row r="10" spans="1:4" ht="30" customHeight="1">
      <c r="A10" s="145"/>
      <c r="B10" s="180"/>
      <c r="C10" s="43"/>
      <c r="D10" s="143"/>
    </row>
    <row r="11" spans="1:4" ht="30" customHeight="1">
      <c r="A11" s="145" t="s">
        <v>407</v>
      </c>
      <c r="B11" s="178">
        <v>290</v>
      </c>
      <c r="C11" s="43"/>
      <c r="D11" s="143"/>
    </row>
    <row r="12" spans="1:4" ht="30" customHeight="1">
      <c r="A12" s="43"/>
      <c r="B12" s="178"/>
      <c r="C12" s="43"/>
      <c r="D12" s="143"/>
    </row>
    <row r="13" spans="1:4" ht="30" customHeight="1">
      <c r="A13" s="43" t="s">
        <v>408</v>
      </c>
      <c r="B13" s="178">
        <f>SUM(B14:B16)</f>
        <v>112005</v>
      </c>
      <c r="C13" s="43" t="s">
        <v>409</v>
      </c>
      <c r="D13" s="144">
        <f>SUM(D14:D16)</f>
        <v>76600</v>
      </c>
    </row>
    <row r="14" spans="1:4" ht="30" customHeight="1">
      <c r="A14" s="43" t="s">
        <v>410</v>
      </c>
      <c r="B14" s="178">
        <v>17550</v>
      </c>
      <c r="C14" s="43" t="s">
        <v>410</v>
      </c>
      <c r="D14" s="26">
        <v>25978</v>
      </c>
    </row>
    <row r="15" spans="1:4" ht="30" customHeight="1">
      <c r="A15" s="43" t="s">
        <v>411</v>
      </c>
      <c r="B15" s="178">
        <v>94455</v>
      </c>
      <c r="C15" s="43" t="s">
        <v>411</v>
      </c>
      <c r="D15" s="181">
        <v>50622</v>
      </c>
    </row>
    <row r="16" spans="1:4" ht="30" customHeight="1">
      <c r="A16" s="44" t="s">
        <v>412</v>
      </c>
      <c r="B16" s="178"/>
      <c r="C16" s="44" t="s">
        <v>412</v>
      </c>
      <c r="D16" s="143"/>
    </row>
    <row r="17" spans="1:4" ht="30" customHeight="1">
      <c r="A17" s="148" t="s">
        <v>413</v>
      </c>
      <c r="B17" s="178">
        <f>SUM(B5,B13,B11)</f>
        <v>2043251.3</v>
      </c>
      <c r="C17" s="148" t="s">
        <v>413</v>
      </c>
      <c r="D17" s="144">
        <f>SUM(D5,D13)</f>
        <v>2043251.21</v>
      </c>
    </row>
  </sheetData>
  <mergeCells count="1">
    <mergeCell ref="A2:D2"/>
  </mergeCells>
  <phoneticPr fontId="30" type="noConversion"/>
  <printOptions horizontalCentered="1"/>
  <pageMargins left="0.74803149606299202" right="0.74803149606299202" top="0.98425196850393704" bottom="0.98425196850393704" header="0.511811023622047" footer="0.511811023622047"/>
  <pageSetup paperSize="9" scale="90" firstPageNumber="28" orientation="portrait" useFirstPageNumber="1"/>
  <headerFooter alignWithMargins="0">
    <oddFooter>&amp;L&amp;P</oddFooter>
  </headerFooter>
</worksheet>
</file>

<file path=xl/worksheets/sheet9.xml><?xml version="1.0" encoding="utf-8"?>
<worksheet xmlns="http://schemas.openxmlformats.org/spreadsheetml/2006/main" xmlns:r="http://schemas.openxmlformats.org/officeDocument/2006/relationships">
  <sheetPr>
    <tabColor rgb="FFFFC000"/>
  </sheetPr>
  <dimension ref="A1:H5"/>
  <sheetViews>
    <sheetView workbookViewId="0">
      <selection activeCell="K19" sqref="K19"/>
    </sheetView>
  </sheetViews>
  <sheetFormatPr defaultColWidth="8.75" defaultRowHeight="30" customHeight="1"/>
  <cols>
    <col min="1" max="1" width="16.875" style="2" customWidth="1"/>
    <col min="2" max="2" width="15" style="2" customWidth="1"/>
    <col min="3" max="8" width="9.75" style="2" customWidth="1"/>
    <col min="9" max="16384" width="8.75" style="2"/>
  </cols>
  <sheetData>
    <row r="1" spans="1:8" ht="30" customHeight="1">
      <c r="A1" s="3" t="s">
        <v>414</v>
      </c>
      <c r="B1" s="4"/>
      <c r="C1" s="4"/>
      <c r="D1" s="4"/>
      <c r="E1" s="4"/>
      <c r="F1" s="4"/>
      <c r="G1" s="4"/>
    </row>
    <row r="2" spans="1:8" ht="30" customHeight="1">
      <c r="A2" s="273" t="s">
        <v>415</v>
      </c>
      <c r="B2" s="273"/>
      <c r="C2" s="273"/>
      <c r="D2" s="273"/>
      <c r="E2" s="273"/>
      <c r="F2" s="273"/>
      <c r="G2" s="273"/>
      <c r="H2" s="273"/>
    </row>
    <row r="3" spans="1:8" ht="30" customHeight="1">
      <c r="A3" s="4"/>
      <c r="B3" s="4"/>
      <c r="C3" s="4"/>
      <c r="D3" s="4"/>
      <c r="E3" s="4"/>
      <c r="F3" s="4"/>
      <c r="G3" s="274" t="s">
        <v>416</v>
      </c>
      <c r="H3" s="274"/>
    </row>
    <row r="4" spans="1:8" ht="45.75" customHeight="1">
      <c r="A4" s="275" t="s">
        <v>417</v>
      </c>
      <c r="B4" s="276"/>
      <c r="C4" s="5" t="s">
        <v>418</v>
      </c>
      <c r="D4" s="5" t="s">
        <v>419</v>
      </c>
      <c r="E4" s="5" t="s">
        <v>420</v>
      </c>
      <c r="F4" s="5" t="s">
        <v>421</v>
      </c>
      <c r="G4" s="5" t="s">
        <v>422</v>
      </c>
      <c r="H4" s="6" t="s">
        <v>423</v>
      </c>
    </row>
    <row r="5" spans="1:8" s="1" customFormat="1" ht="45" customHeight="1">
      <c r="A5" s="140" t="s">
        <v>424</v>
      </c>
      <c r="B5" s="5" t="s">
        <v>5</v>
      </c>
      <c r="C5" s="8">
        <v>54.755000000000003</v>
      </c>
      <c r="D5" s="8">
        <v>1.5</v>
      </c>
      <c r="E5" s="8">
        <v>16</v>
      </c>
      <c r="F5" s="8">
        <v>16</v>
      </c>
      <c r="G5" s="8">
        <f>C5+D5-E5+F5</f>
        <v>56.255000000000003</v>
      </c>
      <c r="H5" s="9">
        <f>C5+D5</f>
        <v>56.255000000000003</v>
      </c>
    </row>
  </sheetData>
  <mergeCells count="3">
    <mergeCell ref="A2:H2"/>
    <mergeCell ref="G3:H3"/>
    <mergeCell ref="A4:B4"/>
  </mergeCells>
  <phoneticPr fontId="30" type="noConversion"/>
  <printOptions horizontalCentered="1"/>
  <pageMargins left="0.66929133858267698" right="0.511811023622047" top="0.74803149606299202" bottom="0.74803149606299202" header="0.31496062992126" footer="0.31496062992126"/>
  <pageSetup paperSize="9" scale="90" firstPageNumber="29" orientation="portrait" useFirstPageNumber="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30</vt:i4>
      </vt:variant>
      <vt:variant>
        <vt:lpstr>命名范围</vt:lpstr>
      </vt:variant>
      <vt:variant>
        <vt:i4>12</vt:i4>
      </vt:variant>
    </vt:vector>
  </HeadingPairs>
  <TitlesOfParts>
    <vt:vector size="42" baseType="lpstr">
      <vt:lpstr>一般公共预算收入</vt:lpstr>
      <vt:lpstr>一般公共预算支出</vt:lpstr>
      <vt:lpstr>一般公共预算支出（本级）</vt:lpstr>
      <vt:lpstr>一般公共预算基本支出（本级）</vt:lpstr>
      <vt:lpstr>税收返还和一般性转移支付执行</vt:lpstr>
      <vt:lpstr>专项转移支付执行</vt:lpstr>
      <vt:lpstr>一般公共预算平衡</vt:lpstr>
      <vt:lpstr>一般债务汇总</vt:lpstr>
      <vt:lpstr>一般债务限额和余额</vt:lpstr>
      <vt:lpstr>一般债务情况</vt:lpstr>
      <vt:lpstr>三公经费</vt:lpstr>
      <vt:lpstr>政府性基金收入</vt:lpstr>
      <vt:lpstr>政府性基金支出</vt:lpstr>
      <vt:lpstr>政府性基金转移支付决算</vt:lpstr>
      <vt:lpstr>政府性基金平衡</vt:lpstr>
      <vt:lpstr>专项债务汇总</vt:lpstr>
      <vt:lpstr>专项债限额和余额</vt:lpstr>
      <vt:lpstr>专项债务情况</vt:lpstr>
      <vt:lpstr>国有资本收入</vt:lpstr>
      <vt:lpstr>国有资本支出</vt:lpstr>
      <vt:lpstr>养老保险收入</vt:lpstr>
      <vt:lpstr>养老保险支出</vt:lpstr>
      <vt:lpstr>养老保险结余</vt:lpstr>
      <vt:lpstr>养老保险支出总表</vt:lpstr>
      <vt:lpstr>半年-一般收入</vt:lpstr>
      <vt:lpstr>半年-一般支出</vt:lpstr>
      <vt:lpstr>半年-基金</vt:lpstr>
      <vt:lpstr>半年-国资</vt:lpstr>
      <vt:lpstr>半年-养老</vt:lpstr>
      <vt:lpstr>半年-债务</vt:lpstr>
      <vt:lpstr>'半年-国资'!Print_Area</vt:lpstr>
      <vt:lpstr>'半年-基金'!Print_Area</vt:lpstr>
      <vt:lpstr>'半年-养老'!Print_Area</vt:lpstr>
      <vt:lpstr>'半年-一般收入'!Print_Area</vt:lpstr>
      <vt:lpstr>'半年-一般支出'!Print_Area</vt:lpstr>
      <vt:lpstr>'半年-债务'!Print_Area</vt:lpstr>
      <vt:lpstr>养老保险收入!Print_Area</vt:lpstr>
      <vt:lpstr>一般公共预算支出!Print_Area</vt:lpstr>
      <vt:lpstr>一般债务汇总!Print_Area</vt:lpstr>
      <vt:lpstr>政府性基金收入!Print_Area</vt:lpstr>
      <vt:lpstr>'一般公共预算基本支出（本级）'!Print_Titles</vt:lpstr>
      <vt:lpstr>'一般公共预算支出（本级）'!Print_Titles</vt:lpstr>
    </vt:vector>
  </TitlesOfParts>
  <Company>MC SYSTEM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夏继东</dc:creator>
  <cp:lastModifiedBy>lenovo</cp:lastModifiedBy>
  <cp:lastPrinted>2020-08-19T02:12:00Z</cp:lastPrinted>
  <dcterms:created xsi:type="dcterms:W3CDTF">2012-07-03T01:23:00Z</dcterms:created>
  <dcterms:modified xsi:type="dcterms:W3CDTF">2021-06-08T14:53:23Z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